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trlProps/ctrlProp5.xml" ContentType="application/vnd.ms-excel.controlproperties+xml"/>
  <Override PartName="/xl/drawings/drawing4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H:\Perlacon ja kuntaliitto\"/>
    </mc:Choice>
  </mc:AlternateContent>
  <xr:revisionPtr revIDLastSave="0" documentId="8_{558BC200-4427-45BD-A188-FE3C276E83C3}" xr6:coauthVersionLast="41" xr6:coauthVersionMax="41" xr10:uidLastSave="{00000000-0000-0000-0000-000000000000}"/>
  <bookViews>
    <workbookView xWindow="-120" yWindow="-120" windowWidth="20730" windowHeight="11160" xr2:uid="{1AD4D0EB-4E62-4003-AEF9-4B5A75F871DA}"/>
  </bookViews>
  <sheets>
    <sheet name="Väestö" sheetId="2" r:id="rId1"/>
    <sheet name="Tsunami" sheetId="5" r:id="rId2"/>
    <sheet name="Palvelutarve" sheetId="6" r:id="rId3"/>
    <sheet name="Kuntien palvelutarpeen kehitys" sheetId="7" r:id="rId4"/>
    <sheet name="Käyttöomaisuus" sheetId="8" r:id="rId5"/>
    <sheet name="Muuttoliike" sheetId="9" r:id="rId6"/>
    <sheet name="Pohjatiedot" sheetId="1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R63" i="2" l="1"/>
  <c r="JS63" i="2"/>
  <c r="JQ63" i="2"/>
  <c r="JP63" i="2"/>
  <c r="JO63" i="2"/>
  <c r="JN63" i="2"/>
  <c r="JJ63" i="2"/>
  <c r="JZ63" i="2" s="1"/>
  <c r="JK63" i="2"/>
  <c r="JI63" i="2"/>
  <c r="JY63" i="2" s="1"/>
  <c r="JH63" i="2"/>
  <c r="JX63" i="2" s="1"/>
  <c r="JG63" i="2"/>
  <c r="JW63" i="2" s="1"/>
  <c r="JF63" i="2"/>
  <c r="JV63" i="2" s="1"/>
  <c r="JB63" i="2"/>
  <c r="JC63" i="2"/>
  <c r="JA63" i="2"/>
  <c r="IZ63" i="2"/>
  <c r="IY63" i="2"/>
  <c r="IX63" i="2"/>
  <c r="IW63" i="2"/>
  <c r="IU63" i="2"/>
  <c r="IT63" i="2"/>
  <c r="IS63" i="2"/>
  <c r="IR63" i="2"/>
  <c r="IQ63" i="2"/>
  <c r="IP63" i="2"/>
  <c r="IO63" i="2"/>
  <c r="IN63" i="2"/>
  <c r="IK63" i="2"/>
  <c r="IJ63" i="2"/>
  <c r="IL63" i="2"/>
  <c r="II63" i="2"/>
  <c r="IH63" i="2"/>
  <c r="IG63" i="2"/>
  <c r="IF63" i="2"/>
  <c r="IB63" i="2"/>
  <c r="IC63" i="2"/>
  <c r="IA63" i="2"/>
  <c r="HZ63" i="2"/>
  <c r="HY63" i="2"/>
  <c r="HX63" i="2"/>
  <c r="HW63" i="2"/>
  <c r="HU63" i="2"/>
  <c r="HT63" i="2"/>
  <c r="HS63" i="2"/>
  <c r="HR63" i="2"/>
  <c r="HQ63" i="2"/>
  <c r="HP63" i="2"/>
  <c r="HO63" i="2"/>
  <c r="AO64" i="9" l="1"/>
  <c r="AP64" i="9"/>
  <c r="AQ64" i="9"/>
  <c r="AR64" i="9"/>
  <c r="AS64" i="9"/>
  <c r="AT64" i="9"/>
  <c r="AU64" i="9"/>
  <c r="AV64" i="9"/>
  <c r="AW64" i="9"/>
  <c r="AX64" i="9"/>
  <c r="AY64" i="9"/>
  <c r="AZ64" i="9"/>
  <c r="BA64" i="9"/>
  <c r="BB64" i="9"/>
  <c r="BC64" i="9"/>
  <c r="BD64" i="9"/>
  <c r="AO65" i="9"/>
  <c r="AP65" i="9"/>
  <c r="AQ65" i="9"/>
  <c r="AR65" i="9"/>
  <c r="AS65" i="9"/>
  <c r="AT65" i="9"/>
  <c r="AU65" i="9"/>
  <c r="AV65" i="9"/>
  <c r="AW65" i="9"/>
  <c r="AX65" i="9"/>
  <c r="AY65" i="9"/>
  <c r="AZ65" i="9"/>
  <c r="BA65" i="9"/>
  <c r="BB65" i="9"/>
  <c r="BC65" i="9"/>
  <c r="BD65" i="9"/>
  <c r="AO66" i="9"/>
  <c r="AP66" i="9"/>
  <c r="AQ66" i="9"/>
  <c r="AR66" i="9"/>
  <c r="AS66" i="9"/>
  <c r="AT66" i="9"/>
  <c r="AU66" i="9"/>
  <c r="AV66" i="9"/>
  <c r="AW66" i="9"/>
  <c r="AX66" i="9"/>
  <c r="AY66" i="9"/>
  <c r="AZ66" i="9"/>
  <c r="BA66" i="9"/>
  <c r="BB66" i="9"/>
  <c r="BC66" i="9"/>
  <c r="BD66" i="9"/>
  <c r="AO67" i="9"/>
  <c r="AP67" i="9"/>
  <c r="AQ67" i="9"/>
  <c r="AR67" i="9"/>
  <c r="AS67" i="9"/>
  <c r="AT67" i="9"/>
  <c r="AU67" i="9"/>
  <c r="AV67" i="9"/>
  <c r="AW67" i="9"/>
  <c r="AX67" i="9"/>
  <c r="AY67" i="9"/>
  <c r="AZ67" i="9"/>
  <c r="BA67" i="9"/>
  <c r="BB67" i="9"/>
  <c r="BC67" i="9"/>
  <c r="BD67" i="9"/>
  <c r="AO68" i="9"/>
  <c r="AP68" i="9"/>
  <c r="AQ68" i="9"/>
  <c r="AR68" i="9"/>
  <c r="AS68" i="9"/>
  <c r="AT68" i="9"/>
  <c r="AU68" i="9"/>
  <c r="AV68" i="9"/>
  <c r="AW68" i="9"/>
  <c r="AX68" i="9"/>
  <c r="AY68" i="9"/>
  <c r="AZ68" i="9"/>
  <c r="BA68" i="9"/>
  <c r="BB68" i="9"/>
  <c r="BC68" i="9"/>
  <c r="BD68" i="9"/>
  <c r="AO69" i="9"/>
  <c r="AP69" i="9"/>
  <c r="AQ69" i="9"/>
  <c r="AR69" i="9"/>
  <c r="AS69" i="9"/>
  <c r="AT69" i="9"/>
  <c r="AU69" i="9"/>
  <c r="AV69" i="9"/>
  <c r="AW69" i="9"/>
  <c r="AX69" i="9"/>
  <c r="AY69" i="9"/>
  <c r="AZ69" i="9"/>
  <c r="BA69" i="9"/>
  <c r="BB69" i="9"/>
  <c r="BC69" i="9"/>
  <c r="BD69" i="9"/>
  <c r="AO70" i="9"/>
  <c r="AP70" i="9"/>
  <c r="AQ70" i="9"/>
  <c r="AR70" i="9"/>
  <c r="AS70" i="9"/>
  <c r="AT70" i="9"/>
  <c r="AU70" i="9"/>
  <c r="AV70" i="9"/>
  <c r="AW70" i="9"/>
  <c r="AX70" i="9"/>
  <c r="AY70" i="9"/>
  <c r="AZ70" i="9"/>
  <c r="BA70" i="9"/>
  <c r="BB70" i="9"/>
  <c r="BC70" i="9"/>
  <c r="BD70" i="9"/>
  <c r="AO71" i="9"/>
  <c r="AP71" i="9"/>
  <c r="AQ71" i="9"/>
  <c r="AR71" i="9"/>
  <c r="AS71" i="9"/>
  <c r="AT71" i="9"/>
  <c r="AU71" i="9"/>
  <c r="AV71" i="9"/>
  <c r="AW71" i="9"/>
  <c r="AX71" i="9"/>
  <c r="AY71" i="9"/>
  <c r="AZ71" i="9"/>
  <c r="BA71" i="9"/>
  <c r="BB71" i="9"/>
  <c r="BC71" i="9"/>
  <c r="BD71" i="9"/>
  <c r="AO72" i="9"/>
  <c r="AP72" i="9"/>
  <c r="AQ72" i="9"/>
  <c r="AR72" i="9"/>
  <c r="AS72" i="9"/>
  <c r="AT72" i="9"/>
  <c r="AU72" i="9"/>
  <c r="AV72" i="9"/>
  <c r="AW72" i="9"/>
  <c r="AX72" i="9"/>
  <c r="AY72" i="9"/>
  <c r="AZ72" i="9"/>
  <c r="BA72" i="9"/>
  <c r="BB72" i="9"/>
  <c r="BC72" i="9"/>
  <c r="BD72" i="9"/>
  <c r="AO73" i="9"/>
  <c r="AP73" i="9"/>
  <c r="AQ73" i="9"/>
  <c r="AR73" i="9"/>
  <c r="AS73" i="9"/>
  <c r="AT73" i="9"/>
  <c r="AU73" i="9"/>
  <c r="AV73" i="9"/>
  <c r="AW73" i="9"/>
  <c r="AX73" i="9"/>
  <c r="AY73" i="9"/>
  <c r="AZ73" i="9"/>
  <c r="BA73" i="9"/>
  <c r="BB73" i="9"/>
  <c r="BC73" i="9"/>
  <c r="BD73" i="9"/>
  <c r="AO74" i="9"/>
  <c r="AP74" i="9"/>
  <c r="AQ74" i="9"/>
  <c r="AR74" i="9"/>
  <c r="AS74" i="9"/>
  <c r="AT74" i="9"/>
  <c r="AU74" i="9"/>
  <c r="AV74" i="9"/>
  <c r="AW74" i="9"/>
  <c r="AX74" i="9"/>
  <c r="AY74" i="9"/>
  <c r="AZ74" i="9"/>
  <c r="BA74" i="9"/>
  <c r="BB74" i="9"/>
  <c r="BC74" i="9"/>
  <c r="BD74" i="9"/>
  <c r="AO75" i="9"/>
  <c r="AP75" i="9"/>
  <c r="AQ75" i="9"/>
  <c r="AR75" i="9"/>
  <c r="AS75" i="9"/>
  <c r="AT75" i="9"/>
  <c r="AU75" i="9"/>
  <c r="AV75" i="9"/>
  <c r="AW75" i="9"/>
  <c r="AX75" i="9"/>
  <c r="AY75" i="9"/>
  <c r="AZ75" i="9"/>
  <c r="BA75" i="9"/>
  <c r="BB75" i="9"/>
  <c r="BC75" i="9"/>
  <c r="BD75" i="9"/>
  <c r="AO76" i="9"/>
  <c r="AP76" i="9"/>
  <c r="AQ76" i="9"/>
  <c r="AR76" i="9"/>
  <c r="AS76" i="9"/>
  <c r="AT76" i="9"/>
  <c r="AU76" i="9"/>
  <c r="AV76" i="9"/>
  <c r="AW76" i="9"/>
  <c r="AX76" i="9"/>
  <c r="AY76" i="9"/>
  <c r="AZ76" i="9"/>
  <c r="BA76" i="9"/>
  <c r="BB76" i="9"/>
  <c r="BC76" i="9"/>
  <c r="BD76" i="9"/>
  <c r="AO77" i="9"/>
  <c r="AP77" i="9"/>
  <c r="AQ77" i="9"/>
  <c r="AR77" i="9"/>
  <c r="AS77" i="9"/>
  <c r="AT77" i="9"/>
  <c r="AU77" i="9"/>
  <c r="AV77" i="9"/>
  <c r="AW77" i="9"/>
  <c r="AX77" i="9"/>
  <c r="AY77" i="9"/>
  <c r="AZ77" i="9"/>
  <c r="BA77" i="9"/>
  <c r="BB77" i="9"/>
  <c r="BC77" i="9"/>
  <c r="BD77" i="9"/>
  <c r="AO78" i="9"/>
  <c r="AP78" i="9"/>
  <c r="AQ78" i="9"/>
  <c r="AR78" i="9"/>
  <c r="AS78" i="9"/>
  <c r="AT78" i="9"/>
  <c r="AU78" i="9"/>
  <c r="AV78" i="9"/>
  <c r="AW78" i="9"/>
  <c r="AX78" i="9"/>
  <c r="AY78" i="9"/>
  <c r="AZ78" i="9"/>
  <c r="BA78" i="9"/>
  <c r="BB78" i="9"/>
  <c r="BC78" i="9"/>
  <c r="BD78" i="9"/>
  <c r="AO79" i="9"/>
  <c r="AP79" i="9"/>
  <c r="AQ79" i="9"/>
  <c r="AR79" i="9"/>
  <c r="AS79" i="9"/>
  <c r="AT79" i="9"/>
  <c r="AU79" i="9"/>
  <c r="AV79" i="9"/>
  <c r="AW79" i="9"/>
  <c r="AX79" i="9"/>
  <c r="AY79" i="9"/>
  <c r="AZ79" i="9"/>
  <c r="BA79" i="9"/>
  <c r="BB79" i="9"/>
  <c r="BC79" i="9"/>
  <c r="BD79" i="9"/>
  <c r="AO80" i="9"/>
  <c r="AP80" i="9"/>
  <c r="AQ80" i="9"/>
  <c r="AR80" i="9"/>
  <c r="AS80" i="9"/>
  <c r="AT80" i="9"/>
  <c r="AU80" i="9"/>
  <c r="AV80" i="9"/>
  <c r="AW80" i="9"/>
  <c r="AX80" i="9"/>
  <c r="AY80" i="9"/>
  <c r="AZ80" i="9"/>
  <c r="BA80" i="9"/>
  <c r="BB80" i="9"/>
  <c r="BC80" i="9"/>
  <c r="BD80" i="9"/>
  <c r="AO81" i="9"/>
  <c r="AP81" i="9"/>
  <c r="AQ81" i="9"/>
  <c r="AR81" i="9"/>
  <c r="AS81" i="9"/>
  <c r="AT81" i="9"/>
  <c r="AU81" i="9"/>
  <c r="AV81" i="9"/>
  <c r="AW81" i="9"/>
  <c r="AX81" i="9"/>
  <c r="AY81" i="9"/>
  <c r="AZ81" i="9"/>
  <c r="BA81" i="9"/>
  <c r="BB81" i="9"/>
  <c r="BC81" i="9"/>
  <c r="BD81" i="9"/>
  <c r="AO82" i="9"/>
  <c r="AP82" i="9"/>
  <c r="AQ82" i="9"/>
  <c r="AR82" i="9"/>
  <c r="AS82" i="9"/>
  <c r="AT82" i="9"/>
  <c r="AU82" i="9"/>
  <c r="AV82" i="9"/>
  <c r="AW82" i="9"/>
  <c r="AX82" i="9"/>
  <c r="AY82" i="9"/>
  <c r="AZ82" i="9"/>
  <c r="BA82" i="9"/>
  <c r="BB82" i="9"/>
  <c r="BC82" i="9"/>
  <c r="BD82" i="9"/>
  <c r="AO83" i="9"/>
  <c r="AP83" i="9"/>
  <c r="AQ83" i="9"/>
  <c r="AR83" i="9"/>
  <c r="AS83" i="9"/>
  <c r="AT83" i="9"/>
  <c r="AU83" i="9"/>
  <c r="AV83" i="9"/>
  <c r="AW83" i="9"/>
  <c r="AX83" i="9"/>
  <c r="AY83" i="9"/>
  <c r="AZ83" i="9"/>
  <c r="BA83" i="9"/>
  <c r="BB83" i="9"/>
  <c r="BC83" i="9"/>
  <c r="BD83" i="9"/>
  <c r="AO84" i="9"/>
  <c r="AP84" i="9"/>
  <c r="AQ84" i="9"/>
  <c r="AR84" i="9"/>
  <c r="AS84" i="9"/>
  <c r="AT84" i="9"/>
  <c r="AU84" i="9"/>
  <c r="AV84" i="9"/>
  <c r="AW84" i="9"/>
  <c r="AX84" i="9"/>
  <c r="AY84" i="9"/>
  <c r="AZ84" i="9"/>
  <c r="BA84" i="9"/>
  <c r="BB84" i="9"/>
  <c r="BC84" i="9"/>
  <c r="BD84" i="9"/>
  <c r="AO85" i="9"/>
  <c r="AP85" i="9"/>
  <c r="AQ85" i="9"/>
  <c r="AR85" i="9"/>
  <c r="AS85" i="9"/>
  <c r="AT85" i="9"/>
  <c r="AU85" i="9"/>
  <c r="AV85" i="9"/>
  <c r="AW85" i="9"/>
  <c r="AX85" i="9"/>
  <c r="AY85" i="9"/>
  <c r="AZ85" i="9"/>
  <c r="BA85" i="9"/>
  <c r="BB85" i="9"/>
  <c r="BC85" i="9"/>
  <c r="BD85" i="9"/>
  <c r="AN65" i="9"/>
  <c r="AN66" i="9"/>
  <c r="AN67" i="9"/>
  <c r="AN68" i="9"/>
  <c r="AN69" i="9"/>
  <c r="AN70" i="9"/>
  <c r="AN71" i="9"/>
  <c r="AN72" i="9"/>
  <c r="AN73" i="9"/>
  <c r="AN74" i="9"/>
  <c r="AN75" i="9"/>
  <c r="AN76" i="9"/>
  <c r="AN77" i="9"/>
  <c r="AN78" i="9"/>
  <c r="AN79" i="9"/>
  <c r="AN80" i="9"/>
  <c r="AN81" i="9"/>
  <c r="AN82" i="9"/>
  <c r="AN83" i="9"/>
  <c r="AN84" i="9"/>
  <c r="AN85" i="9"/>
  <c r="AN64" i="9"/>
  <c r="AO40" i="9"/>
  <c r="AP40" i="9"/>
  <c r="AQ40" i="9"/>
  <c r="AR40" i="9"/>
  <c r="AS40" i="9"/>
  <c r="AT40" i="9"/>
  <c r="AU40" i="9"/>
  <c r="AV40" i="9"/>
  <c r="AW40" i="9"/>
  <c r="AX40" i="9"/>
  <c r="AY40" i="9"/>
  <c r="AZ40" i="9"/>
  <c r="BA40" i="9"/>
  <c r="BB40" i="9"/>
  <c r="BC40" i="9"/>
  <c r="BD40" i="9"/>
  <c r="AO41" i="9"/>
  <c r="AP41" i="9"/>
  <c r="AQ41" i="9"/>
  <c r="AR41" i="9"/>
  <c r="AS41" i="9"/>
  <c r="AT41" i="9"/>
  <c r="AU41" i="9"/>
  <c r="AV41" i="9"/>
  <c r="AW41" i="9"/>
  <c r="AX41" i="9"/>
  <c r="AY41" i="9"/>
  <c r="AZ41" i="9"/>
  <c r="BA41" i="9"/>
  <c r="BB41" i="9"/>
  <c r="BC41" i="9"/>
  <c r="BD41" i="9"/>
  <c r="AO42" i="9"/>
  <c r="AP42" i="9"/>
  <c r="AQ42" i="9"/>
  <c r="AR42" i="9"/>
  <c r="AS42" i="9"/>
  <c r="AT42" i="9"/>
  <c r="AU42" i="9"/>
  <c r="AV42" i="9"/>
  <c r="AW42" i="9"/>
  <c r="AX42" i="9"/>
  <c r="AY42" i="9"/>
  <c r="AZ42" i="9"/>
  <c r="BA42" i="9"/>
  <c r="BB42" i="9"/>
  <c r="BC42" i="9"/>
  <c r="BD42" i="9"/>
  <c r="AO43" i="9"/>
  <c r="AP43" i="9"/>
  <c r="AQ43" i="9"/>
  <c r="AR43" i="9"/>
  <c r="AS43" i="9"/>
  <c r="AT43" i="9"/>
  <c r="AU43" i="9"/>
  <c r="AV43" i="9"/>
  <c r="AW43" i="9"/>
  <c r="AX43" i="9"/>
  <c r="AY43" i="9"/>
  <c r="AZ43" i="9"/>
  <c r="BA43" i="9"/>
  <c r="BB43" i="9"/>
  <c r="BC43" i="9"/>
  <c r="BD43" i="9"/>
  <c r="AO44" i="9"/>
  <c r="AP44" i="9"/>
  <c r="AQ44" i="9"/>
  <c r="AR44" i="9"/>
  <c r="AS44" i="9"/>
  <c r="AT44" i="9"/>
  <c r="AU44" i="9"/>
  <c r="AV44" i="9"/>
  <c r="AW44" i="9"/>
  <c r="AX44" i="9"/>
  <c r="AY44" i="9"/>
  <c r="AZ44" i="9"/>
  <c r="BA44" i="9"/>
  <c r="BB44" i="9"/>
  <c r="BC44" i="9"/>
  <c r="BD44" i="9"/>
  <c r="AO45" i="9"/>
  <c r="AP45" i="9"/>
  <c r="AQ45" i="9"/>
  <c r="AR45" i="9"/>
  <c r="AS45" i="9"/>
  <c r="AT45" i="9"/>
  <c r="AU45" i="9"/>
  <c r="AV45" i="9"/>
  <c r="AW45" i="9"/>
  <c r="AX45" i="9"/>
  <c r="AY45" i="9"/>
  <c r="AZ45" i="9"/>
  <c r="BA45" i="9"/>
  <c r="BB45" i="9"/>
  <c r="BC45" i="9"/>
  <c r="BD45" i="9"/>
  <c r="AO46" i="9"/>
  <c r="AP46" i="9"/>
  <c r="AQ46" i="9"/>
  <c r="AR46" i="9"/>
  <c r="AS46" i="9"/>
  <c r="AT46" i="9"/>
  <c r="AU46" i="9"/>
  <c r="AV46" i="9"/>
  <c r="AW46" i="9"/>
  <c r="AX46" i="9"/>
  <c r="AY46" i="9"/>
  <c r="AZ46" i="9"/>
  <c r="BA46" i="9"/>
  <c r="BB46" i="9"/>
  <c r="BC46" i="9"/>
  <c r="BD46" i="9"/>
  <c r="AO47" i="9"/>
  <c r="AP47" i="9"/>
  <c r="AQ47" i="9"/>
  <c r="AR47" i="9"/>
  <c r="AS47" i="9"/>
  <c r="AT47" i="9"/>
  <c r="AU47" i="9"/>
  <c r="AV47" i="9"/>
  <c r="AW47" i="9"/>
  <c r="AX47" i="9"/>
  <c r="AY47" i="9"/>
  <c r="AZ47" i="9"/>
  <c r="BA47" i="9"/>
  <c r="BB47" i="9"/>
  <c r="BC47" i="9"/>
  <c r="BD47" i="9"/>
  <c r="AO48" i="9"/>
  <c r="AP48" i="9"/>
  <c r="AQ48" i="9"/>
  <c r="AR48" i="9"/>
  <c r="AS48" i="9"/>
  <c r="AT48" i="9"/>
  <c r="AU48" i="9"/>
  <c r="AV48" i="9"/>
  <c r="AW48" i="9"/>
  <c r="AX48" i="9"/>
  <c r="AY48" i="9"/>
  <c r="AZ48" i="9"/>
  <c r="BA48" i="9"/>
  <c r="BB48" i="9"/>
  <c r="BC48" i="9"/>
  <c r="BD48" i="9"/>
  <c r="AO49" i="9"/>
  <c r="AP49" i="9"/>
  <c r="AQ49" i="9"/>
  <c r="AR49" i="9"/>
  <c r="AS49" i="9"/>
  <c r="AT49" i="9"/>
  <c r="AU49" i="9"/>
  <c r="AV49" i="9"/>
  <c r="AW49" i="9"/>
  <c r="AX49" i="9"/>
  <c r="AY49" i="9"/>
  <c r="AZ49" i="9"/>
  <c r="BA49" i="9"/>
  <c r="BB49" i="9"/>
  <c r="BC49" i="9"/>
  <c r="BD49" i="9"/>
  <c r="AO50" i="9"/>
  <c r="AP50" i="9"/>
  <c r="AQ50" i="9"/>
  <c r="AR50" i="9"/>
  <c r="AS50" i="9"/>
  <c r="AT50" i="9"/>
  <c r="AU50" i="9"/>
  <c r="AV50" i="9"/>
  <c r="AW50" i="9"/>
  <c r="AX50" i="9"/>
  <c r="AY50" i="9"/>
  <c r="AZ50" i="9"/>
  <c r="BA50" i="9"/>
  <c r="BB50" i="9"/>
  <c r="BC50" i="9"/>
  <c r="BD50" i="9"/>
  <c r="AO51" i="9"/>
  <c r="AP51" i="9"/>
  <c r="AQ51" i="9"/>
  <c r="AR51" i="9"/>
  <c r="AS51" i="9"/>
  <c r="AT51" i="9"/>
  <c r="AU51" i="9"/>
  <c r="AV51" i="9"/>
  <c r="AW51" i="9"/>
  <c r="AX51" i="9"/>
  <c r="AY51" i="9"/>
  <c r="AZ51" i="9"/>
  <c r="BA51" i="9"/>
  <c r="BB51" i="9"/>
  <c r="BC51" i="9"/>
  <c r="BD51" i="9"/>
  <c r="AO52" i="9"/>
  <c r="AP52" i="9"/>
  <c r="AQ52" i="9"/>
  <c r="AR52" i="9"/>
  <c r="AS52" i="9"/>
  <c r="AT52" i="9"/>
  <c r="AU52" i="9"/>
  <c r="AV52" i="9"/>
  <c r="AW52" i="9"/>
  <c r="AX52" i="9"/>
  <c r="AY52" i="9"/>
  <c r="AZ52" i="9"/>
  <c r="BA52" i="9"/>
  <c r="BB52" i="9"/>
  <c r="BC52" i="9"/>
  <c r="BD52" i="9"/>
  <c r="AO53" i="9"/>
  <c r="AP53" i="9"/>
  <c r="AQ53" i="9"/>
  <c r="AR53" i="9"/>
  <c r="AS53" i="9"/>
  <c r="AT53" i="9"/>
  <c r="AU53" i="9"/>
  <c r="AV53" i="9"/>
  <c r="AW53" i="9"/>
  <c r="AX53" i="9"/>
  <c r="AY53" i="9"/>
  <c r="AZ53" i="9"/>
  <c r="BA53" i="9"/>
  <c r="BB53" i="9"/>
  <c r="BC53" i="9"/>
  <c r="BD53" i="9"/>
  <c r="AO54" i="9"/>
  <c r="AP54" i="9"/>
  <c r="AQ54" i="9"/>
  <c r="AR54" i="9"/>
  <c r="AS54" i="9"/>
  <c r="AT54" i="9"/>
  <c r="AU54" i="9"/>
  <c r="AV54" i="9"/>
  <c r="AW54" i="9"/>
  <c r="AX54" i="9"/>
  <c r="AY54" i="9"/>
  <c r="AZ54" i="9"/>
  <c r="BA54" i="9"/>
  <c r="BB54" i="9"/>
  <c r="BC54" i="9"/>
  <c r="BD54" i="9"/>
  <c r="AO55" i="9"/>
  <c r="AP55" i="9"/>
  <c r="AQ55" i="9"/>
  <c r="AR55" i="9"/>
  <c r="AS55" i="9"/>
  <c r="AT55" i="9"/>
  <c r="AU55" i="9"/>
  <c r="AV55" i="9"/>
  <c r="AW55" i="9"/>
  <c r="AX55" i="9"/>
  <c r="AY55" i="9"/>
  <c r="AZ55" i="9"/>
  <c r="BA55" i="9"/>
  <c r="BB55" i="9"/>
  <c r="BC55" i="9"/>
  <c r="BD55" i="9"/>
  <c r="AO56" i="9"/>
  <c r="AP56" i="9"/>
  <c r="AQ56" i="9"/>
  <c r="AR56" i="9"/>
  <c r="AS56" i="9"/>
  <c r="AT56" i="9"/>
  <c r="AU56" i="9"/>
  <c r="AV56" i="9"/>
  <c r="AW56" i="9"/>
  <c r="AX56" i="9"/>
  <c r="AY56" i="9"/>
  <c r="AZ56" i="9"/>
  <c r="BA56" i="9"/>
  <c r="BB56" i="9"/>
  <c r="BC56" i="9"/>
  <c r="BD56" i="9"/>
  <c r="AO57" i="9"/>
  <c r="AP57" i="9"/>
  <c r="AQ57" i="9"/>
  <c r="AR57" i="9"/>
  <c r="AS57" i="9"/>
  <c r="AT57" i="9"/>
  <c r="AU57" i="9"/>
  <c r="AV57" i="9"/>
  <c r="AW57" i="9"/>
  <c r="AX57" i="9"/>
  <c r="AY57" i="9"/>
  <c r="AZ57" i="9"/>
  <c r="BA57" i="9"/>
  <c r="BB57" i="9"/>
  <c r="BC57" i="9"/>
  <c r="BD57" i="9"/>
  <c r="AP39" i="9"/>
  <c r="AP63" i="9" s="1"/>
  <c r="AQ39" i="9"/>
  <c r="AQ63" i="9" s="1"/>
  <c r="AR39" i="9"/>
  <c r="AR63" i="9" s="1"/>
  <c r="AS39" i="9"/>
  <c r="AS63" i="9" s="1"/>
  <c r="AT39" i="9"/>
  <c r="AT63" i="9" s="1"/>
  <c r="AU39" i="9"/>
  <c r="AU63" i="9" s="1"/>
  <c r="AV39" i="9"/>
  <c r="AV63" i="9" s="1"/>
  <c r="AW39" i="9"/>
  <c r="AW63" i="9" s="1"/>
  <c r="AX39" i="9"/>
  <c r="AX63" i="9" s="1"/>
  <c r="AY39" i="9"/>
  <c r="AY63" i="9" s="1"/>
  <c r="AZ39" i="9"/>
  <c r="AZ63" i="9" s="1"/>
  <c r="BA39" i="9"/>
  <c r="BA63" i="9" s="1"/>
  <c r="BB39" i="9"/>
  <c r="BB63" i="9" s="1"/>
  <c r="BC39" i="9"/>
  <c r="BC63" i="9" s="1"/>
  <c r="BD39" i="9"/>
  <c r="BD63" i="9" s="1"/>
  <c r="AO39" i="9"/>
  <c r="AO63" i="9" s="1"/>
  <c r="AN41" i="9"/>
  <c r="AN42" i="9"/>
  <c r="AN43" i="9"/>
  <c r="AN44" i="9"/>
  <c r="AN45" i="9"/>
  <c r="AN46" i="9"/>
  <c r="AN47" i="9"/>
  <c r="AN48" i="9"/>
  <c r="AN49" i="9"/>
  <c r="AN50" i="9"/>
  <c r="AN51" i="9"/>
  <c r="AN52" i="9"/>
  <c r="AN53" i="9"/>
  <c r="AN54" i="9"/>
  <c r="AN55" i="9"/>
  <c r="AN56" i="9"/>
  <c r="AN57" i="9"/>
  <c r="AN40" i="9"/>
  <c r="HM58" i="2"/>
  <c r="HM57" i="2"/>
  <c r="HM56" i="2"/>
  <c r="HM55" i="2"/>
  <c r="HM54" i="2"/>
  <c r="HM53" i="2"/>
  <c r="HM52" i="2"/>
  <c r="HM51" i="2"/>
  <c r="HM50" i="2"/>
  <c r="HM49" i="2"/>
  <c r="HM48" i="2"/>
  <c r="HM47" i="2"/>
  <c r="HM46" i="2"/>
  <c r="HM45" i="2"/>
  <c r="HM44" i="2"/>
  <c r="HM43" i="2"/>
  <c r="HM42" i="2"/>
  <c r="HM41" i="2"/>
  <c r="HM40" i="2"/>
  <c r="GV58" i="2"/>
  <c r="GV57" i="2"/>
  <c r="GV56" i="2"/>
  <c r="GV55" i="2"/>
  <c r="GV54" i="2"/>
  <c r="GV53" i="2"/>
  <c r="GV52" i="2"/>
  <c r="GV51" i="2"/>
  <c r="GV50" i="2"/>
  <c r="GV49" i="2"/>
  <c r="GV48" i="2"/>
  <c r="GV47" i="2"/>
  <c r="GV46" i="2"/>
  <c r="GV45" i="2"/>
  <c r="GV44" i="2"/>
  <c r="GV43" i="2"/>
  <c r="GV42" i="2"/>
  <c r="GV41" i="2"/>
  <c r="GV40" i="2"/>
  <c r="GE58" i="2"/>
  <c r="GE57" i="2"/>
  <c r="GE56" i="2"/>
  <c r="GE55" i="2"/>
  <c r="GE54" i="2"/>
  <c r="GE53" i="2"/>
  <c r="GE52" i="2"/>
  <c r="GE51" i="2"/>
  <c r="GE50" i="2"/>
  <c r="GE49" i="2"/>
  <c r="GE48" i="2"/>
  <c r="GE47" i="2"/>
  <c r="GE46" i="2"/>
  <c r="GE45" i="2"/>
  <c r="GE44" i="2"/>
  <c r="GE43" i="2"/>
  <c r="GE42" i="2"/>
  <c r="GE41" i="2"/>
  <c r="GE40" i="2"/>
  <c r="FN58" i="2"/>
  <c r="FN57" i="2"/>
  <c r="FN56" i="2"/>
  <c r="FN55" i="2"/>
  <c r="FN54" i="2"/>
  <c r="FN53" i="2"/>
  <c r="FN52" i="2"/>
  <c r="FN51" i="2"/>
  <c r="FN50" i="2"/>
  <c r="FN49" i="2"/>
  <c r="FN48" i="2"/>
  <c r="FN47" i="2"/>
  <c r="FN46" i="2"/>
  <c r="FN45" i="2"/>
  <c r="FN44" i="2"/>
  <c r="FN43" i="2"/>
  <c r="FN42" i="2"/>
  <c r="FN41" i="2"/>
  <c r="FN40" i="2"/>
  <c r="EW58" i="2"/>
  <c r="EW57" i="2"/>
  <c r="EW56" i="2"/>
  <c r="EW55" i="2"/>
  <c r="EW54" i="2"/>
  <c r="EW53" i="2"/>
  <c r="EW52" i="2"/>
  <c r="EW51" i="2"/>
  <c r="EW50" i="2"/>
  <c r="EW49" i="2"/>
  <c r="EW48" i="2"/>
  <c r="EW47" i="2"/>
  <c r="EW46" i="2"/>
  <c r="EW45" i="2"/>
  <c r="EW44" i="2"/>
  <c r="EW43" i="2"/>
  <c r="EW42" i="2"/>
  <c r="EW41" i="2"/>
  <c r="EW40" i="2"/>
  <c r="EF58" i="2"/>
  <c r="EF57" i="2"/>
  <c r="EF56" i="2"/>
  <c r="EF55" i="2"/>
  <c r="EF54" i="2"/>
  <c r="EF53" i="2"/>
  <c r="EF52" i="2"/>
  <c r="EF51" i="2"/>
  <c r="EF50" i="2"/>
  <c r="EF49" i="2"/>
  <c r="EF48" i="2"/>
  <c r="EF47" i="2"/>
  <c r="EF46" i="2"/>
  <c r="EF45" i="2"/>
  <c r="EF44" i="2"/>
  <c r="EF43" i="2"/>
  <c r="EF42" i="2"/>
  <c r="EF41" i="2"/>
  <c r="EF40" i="2"/>
  <c r="DO58" i="2"/>
  <c r="DO57" i="2"/>
  <c r="DO56" i="2"/>
  <c r="DO55" i="2"/>
  <c r="DO54" i="2"/>
  <c r="DO53" i="2"/>
  <c r="DO52" i="2"/>
  <c r="DO51" i="2"/>
  <c r="DO50" i="2"/>
  <c r="DO49" i="2"/>
  <c r="DO48" i="2"/>
  <c r="DO47" i="2"/>
  <c r="DO46" i="2"/>
  <c r="DO45" i="2"/>
  <c r="DO44" i="2"/>
  <c r="DO43" i="2"/>
  <c r="DO42" i="2"/>
  <c r="DO41" i="2"/>
  <c r="DO40" i="2"/>
  <c r="CX58" i="2"/>
  <c r="CX57" i="2"/>
  <c r="CX56" i="2"/>
  <c r="CX55" i="2"/>
  <c r="CX54" i="2"/>
  <c r="CX53" i="2"/>
  <c r="CX52" i="2"/>
  <c r="CX51" i="2"/>
  <c r="CX50" i="2"/>
  <c r="CX49" i="2"/>
  <c r="CX48" i="2"/>
  <c r="CX47" i="2"/>
  <c r="CX46" i="2"/>
  <c r="CX45" i="2"/>
  <c r="CX44" i="2"/>
  <c r="CX43" i="2"/>
  <c r="CX42" i="2"/>
  <c r="CX41" i="2"/>
  <c r="CX40" i="2"/>
  <c r="CB30" i="1" l="1"/>
  <c r="U65" i="9" l="1"/>
  <c r="U66" i="9"/>
  <c r="U67" i="9"/>
  <c r="U68" i="9"/>
  <c r="U69" i="9"/>
  <c r="U70" i="9"/>
  <c r="U71" i="9"/>
  <c r="U72" i="9"/>
  <c r="U73" i="9"/>
  <c r="U74" i="9"/>
  <c r="U75" i="9"/>
  <c r="U76" i="9"/>
  <c r="U77" i="9"/>
  <c r="U78" i="9"/>
  <c r="U79" i="9"/>
  <c r="U80" i="9"/>
  <c r="U81" i="9"/>
  <c r="U82" i="9"/>
  <c r="U83" i="9"/>
  <c r="U84" i="9"/>
  <c r="U85" i="9"/>
  <c r="U64" i="9"/>
  <c r="C64" i="9"/>
  <c r="D64" i="9"/>
  <c r="W64" i="9" s="1"/>
  <c r="E64" i="9"/>
  <c r="X64" i="9" s="1"/>
  <c r="F64" i="9"/>
  <c r="Y64" i="9" s="1"/>
  <c r="G64" i="9"/>
  <c r="Z64" i="9" s="1"/>
  <c r="H64" i="9"/>
  <c r="AA64" i="9" s="1"/>
  <c r="I64" i="9"/>
  <c r="AB64" i="9" s="1"/>
  <c r="J64" i="9"/>
  <c r="AC64" i="9" s="1"/>
  <c r="K64" i="9"/>
  <c r="AD64" i="9" s="1"/>
  <c r="L64" i="9"/>
  <c r="AE64" i="9" s="1"/>
  <c r="M64" i="9"/>
  <c r="AF64" i="9" s="1"/>
  <c r="N64" i="9"/>
  <c r="AG64" i="9" s="1"/>
  <c r="O64" i="9"/>
  <c r="AH64" i="9" s="1"/>
  <c r="P64" i="9"/>
  <c r="AI64" i="9" s="1"/>
  <c r="Q64" i="9"/>
  <c r="AJ64" i="9" s="1"/>
  <c r="R64" i="9"/>
  <c r="AK64" i="9" s="1"/>
  <c r="C65" i="9"/>
  <c r="V65" i="9" s="1"/>
  <c r="D65" i="9"/>
  <c r="W65" i="9" s="1"/>
  <c r="E65" i="9"/>
  <c r="X65" i="9" s="1"/>
  <c r="F65" i="9"/>
  <c r="Y65" i="9" s="1"/>
  <c r="G65" i="9"/>
  <c r="Z65" i="9" s="1"/>
  <c r="H65" i="9"/>
  <c r="AA65" i="9" s="1"/>
  <c r="I65" i="9"/>
  <c r="AB65" i="9" s="1"/>
  <c r="J65" i="9"/>
  <c r="AC65" i="9" s="1"/>
  <c r="K65" i="9"/>
  <c r="AD65" i="9" s="1"/>
  <c r="L65" i="9"/>
  <c r="AE65" i="9" s="1"/>
  <c r="M65" i="9"/>
  <c r="AF65" i="9" s="1"/>
  <c r="N65" i="9"/>
  <c r="AG65" i="9" s="1"/>
  <c r="O65" i="9"/>
  <c r="AH65" i="9" s="1"/>
  <c r="P65" i="9"/>
  <c r="AI65" i="9" s="1"/>
  <c r="Q65" i="9"/>
  <c r="AJ65" i="9" s="1"/>
  <c r="R65" i="9"/>
  <c r="AK65" i="9" s="1"/>
  <c r="C66" i="9"/>
  <c r="V66" i="9" s="1"/>
  <c r="D66" i="9"/>
  <c r="W66" i="9" s="1"/>
  <c r="E66" i="9"/>
  <c r="X66" i="9" s="1"/>
  <c r="F66" i="9"/>
  <c r="Y66" i="9" s="1"/>
  <c r="G66" i="9"/>
  <c r="Z66" i="9" s="1"/>
  <c r="H66" i="9"/>
  <c r="AA66" i="9" s="1"/>
  <c r="I66" i="9"/>
  <c r="AB66" i="9" s="1"/>
  <c r="J66" i="9"/>
  <c r="AC66" i="9" s="1"/>
  <c r="K66" i="9"/>
  <c r="AD66" i="9" s="1"/>
  <c r="L66" i="9"/>
  <c r="AE66" i="9" s="1"/>
  <c r="M66" i="9"/>
  <c r="AF66" i="9" s="1"/>
  <c r="N66" i="9"/>
  <c r="AG66" i="9" s="1"/>
  <c r="O66" i="9"/>
  <c r="AH66" i="9" s="1"/>
  <c r="P66" i="9"/>
  <c r="AI66" i="9" s="1"/>
  <c r="Q66" i="9"/>
  <c r="AJ66" i="9" s="1"/>
  <c r="R66" i="9"/>
  <c r="AK66" i="9" s="1"/>
  <c r="C67" i="9"/>
  <c r="V67" i="9" s="1"/>
  <c r="D67" i="9"/>
  <c r="W67" i="9" s="1"/>
  <c r="E67" i="9"/>
  <c r="X67" i="9" s="1"/>
  <c r="F67" i="9"/>
  <c r="Y67" i="9" s="1"/>
  <c r="G67" i="9"/>
  <c r="Z67" i="9" s="1"/>
  <c r="H67" i="9"/>
  <c r="AA67" i="9" s="1"/>
  <c r="I67" i="9"/>
  <c r="AB67" i="9" s="1"/>
  <c r="J67" i="9"/>
  <c r="AC67" i="9" s="1"/>
  <c r="K67" i="9"/>
  <c r="AD67" i="9" s="1"/>
  <c r="L67" i="9"/>
  <c r="AE67" i="9" s="1"/>
  <c r="M67" i="9"/>
  <c r="AF67" i="9" s="1"/>
  <c r="N67" i="9"/>
  <c r="AG67" i="9" s="1"/>
  <c r="O67" i="9"/>
  <c r="AH67" i="9" s="1"/>
  <c r="P67" i="9"/>
  <c r="AI67" i="9" s="1"/>
  <c r="Q67" i="9"/>
  <c r="AJ67" i="9" s="1"/>
  <c r="R67" i="9"/>
  <c r="AK67" i="9" s="1"/>
  <c r="C68" i="9"/>
  <c r="V68" i="9" s="1"/>
  <c r="D68" i="9"/>
  <c r="W68" i="9" s="1"/>
  <c r="E68" i="9"/>
  <c r="X68" i="9" s="1"/>
  <c r="F68" i="9"/>
  <c r="Y68" i="9" s="1"/>
  <c r="G68" i="9"/>
  <c r="Z68" i="9" s="1"/>
  <c r="H68" i="9"/>
  <c r="AA68" i="9" s="1"/>
  <c r="I68" i="9"/>
  <c r="AB68" i="9" s="1"/>
  <c r="J68" i="9"/>
  <c r="AC68" i="9" s="1"/>
  <c r="K68" i="9"/>
  <c r="AD68" i="9" s="1"/>
  <c r="L68" i="9"/>
  <c r="AE68" i="9" s="1"/>
  <c r="M68" i="9"/>
  <c r="AF68" i="9" s="1"/>
  <c r="N68" i="9"/>
  <c r="AG68" i="9" s="1"/>
  <c r="O68" i="9"/>
  <c r="AH68" i="9" s="1"/>
  <c r="P68" i="9"/>
  <c r="AI68" i="9" s="1"/>
  <c r="Q68" i="9"/>
  <c r="AJ68" i="9" s="1"/>
  <c r="R68" i="9"/>
  <c r="AK68" i="9" s="1"/>
  <c r="C69" i="9"/>
  <c r="V69" i="9" s="1"/>
  <c r="D69" i="9"/>
  <c r="W69" i="9" s="1"/>
  <c r="E69" i="9"/>
  <c r="X69" i="9" s="1"/>
  <c r="F69" i="9"/>
  <c r="Y69" i="9" s="1"/>
  <c r="G69" i="9"/>
  <c r="Z69" i="9" s="1"/>
  <c r="H69" i="9"/>
  <c r="I69" i="9"/>
  <c r="AB69" i="9" s="1"/>
  <c r="J69" i="9"/>
  <c r="AC69" i="9" s="1"/>
  <c r="K69" i="9"/>
  <c r="AD69" i="9" s="1"/>
  <c r="L69" i="9"/>
  <c r="AE69" i="9" s="1"/>
  <c r="M69" i="9"/>
  <c r="AF69" i="9" s="1"/>
  <c r="N69" i="9"/>
  <c r="AG69" i="9" s="1"/>
  <c r="O69" i="9"/>
  <c r="AH69" i="9" s="1"/>
  <c r="P69" i="9"/>
  <c r="AI69" i="9" s="1"/>
  <c r="Q69" i="9"/>
  <c r="AJ69" i="9" s="1"/>
  <c r="R69" i="9"/>
  <c r="AK69" i="9" s="1"/>
  <c r="C70" i="9"/>
  <c r="V70" i="9" s="1"/>
  <c r="D70" i="9"/>
  <c r="W70" i="9" s="1"/>
  <c r="E70" i="9"/>
  <c r="X70" i="9" s="1"/>
  <c r="F70" i="9"/>
  <c r="Y70" i="9" s="1"/>
  <c r="G70" i="9"/>
  <c r="Z70" i="9" s="1"/>
  <c r="H70" i="9"/>
  <c r="AA70" i="9" s="1"/>
  <c r="I70" i="9"/>
  <c r="AB70" i="9" s="1"/>
  <c r="J70" i="9"/>
  <c r="AC70" i="9" s="1"/>
  <c r="K70" i="9"/>
  <c r="AD70" i="9" s="1"/>
  <c r="L70" i="9"/>
  <c r="AE70" i="9" s="1"/>
  <c r="M70" i="9"/>
  <c r="AF70" i="9" s="1"/>
  <c r="N70" i="9"/>
  <c r="AG70" i="9" s="1"/>
  <c r="O70" i="9"/>
  <c r="AH70" i="9" s="1"/>
  <c r="P70" i="9"/>
  <c r="AI70" i="9" s="1"/>
  <c r="Q70" i="9"/>
  <c r="AJ70" i="9" s="1"/>
  <c r="R70" i="9"/>
  <c r="AK70" i="9" s="1"/>
  <c r="C71" i="9"/>
  <c r="V71" i="9" s="1"/>
  <c r="D71" i="9"/>
  <c r="W71" i="9" s="1"/>
  <c r="E71" i="9"/>
  <c r="X71" i="9" s="1"/>
  <c r="F71" i="9"/>
  <c r="Y71" i="9" s="1"/>
  <c r="G71" i="9"/>
  <c r="Z71" i="9" s="1"/>
  <c r="H71" i="9"/>
  <c r="AA71" i="9" s="1"/>
  <c r="I71" i="9"/>
  <c r="AB71" i="9" s="1"/>
  <c r="J71" i="9"/>
  <c r="AC71" i="9" s="1"/>
  <c r="K71" i="9"/>
  <c r="AD71" i="9" s="1"/>
  <c r="L71" i="9"/>
  <c r="AE71" i="9" s="1"/>
  <c r="M71" i="9"/>
  <c r="AF71" i="9" s="1"/>
  <c r="N71" i="9"/>
  <c r="AG71" i="9" s="1"/>
  <c r="O71" i="9"/>
  <c r="AH71" i="9" s="1"/>
  <c r="P71" i="9"/>
  <c r="AI71" i="9" s="1"/>
  <c r="Q71" i="9"/>
  <c r="AJ71" i="9" s="1"/>
  <c r="R71" i="9"/>
  <c r="AK71" i="9" s="1"/>
  <c r="C72" i="9"/>
  <c r="V72" i="9" s="1"/>
  <c r="D72" i="9"/>
  <c r="W72" i="9" s="1"/>
  <c r="E72" i="9"/>
  <c r="X72" i="9" s="1"/>
  <c r="F72" i="9"/>
  <c r="Y72" i="9" s="1"/>
  <c r="G72" i="9"/>
  <c r="Z72" i="9" s="1"/>
  <c r="H72" i="9"/>
  <c r="AA72" i="9" s="1"/>
  <c r="I72" i="9"/>
  <c r="AB72" i="9" s="1"/>
  <c r="J72" i="9"/>
  <c r="AC72" i="9" s="1"/>
  <c r="K72" i="9"/>
  <c r="AD72" i="9" s="1"/>
  <c r="L72" i="9"/>
  <c r="AE72" i="9" s="1"/>
  <c r="M72" i="9"/>
  <c r="AF72" i="9" s="1"/>
  <c r="N72" i="9"/>
  <c r="AG72" i="9" s="1"/>
  <c r="O72" i="9"/>
  <c r="AH72" i="9" s="1"/>
  <c r="P72" i="9"/>
  <c r="AI72" i="9" s="1"/>
  <c r="Q72" i="9"/>
  <c r="AJ72" i="9" s="1"/>
  <c r="R72" i="9"/>
  <c r="AK72" i="9" s="1"/>
  <c r="C73" i="9"/>
  <c r="V73" i="9" s="1"/>
  <c r="D73" i="9"/>
  <c r="W73" i="9" s="1"/>
  <c r="E73" i="9"/>
  <c r="X73" i="9" s="1"/>
  <c r="F73" i="9"/>
  <c r="Y73" i="9" s="1"/>
  <c r="G73" i="9"/>
  <c r="Z73" i="9" s="1"/>
  <c r="H73" i="9"/>
  <c r="AA73" i="9" s="1"/>
  <c r="I73" i="9"/>
  <c r="AB73" i="9" s="1"/>
  <c r="J73" i="9"/>
  <c r="AC73" i="9" s="1"/>
  <c r="K73" i="9"/>
  <c r="AD73" i="9" s="1"/>
  <c r="L73" i="9"/>
  <c r="AE73" i="9" s="1"/>
  <c r="M73" i="9"/>
  <c r="AF73" i="9" s="1"/>
  <c r="N73" i="9"/>
  <c r="AG73" i="9" s="1"/>
  <c r="O73" i="9"/>
  <c r="AH73" i="9" s="1"/>
  <c r="P73" i="9"/>
  <c r="AI73" i="9" s="1"/>
  <c r="Q73" i="9"/>
  <c r="AJ73" i="9" s="1"/>
  <c r="R73" i="9"/>
  <c r="AK73" i="9" s="1"/>
  <c r="C74" i="9"/>
  <c r="V74" i="9" s="1"/>
  <c r="D74" i="9"/>
  <c r="W74" i="9" s="1"/>
  <c r="E74" i="9"/>
  <c r="X74" i="9" s="1"/>
  <c r="F74" i="9"/>
  <c r="Y74" i="9" s="1"/>
  <c r="G74" i="9"/>
  <c r="Z74" i="9" s="1"/>
  <c r="H74" i="9"/>
  <c r="AA74" i="9" s="1"/>
  <c r="I74" i="9"/>
  <c r="AB74" i="9" s="1"/>
  <c r="J74" i="9"/>
  <c r="AC74" i="9" s="1"/>
  <c r="K74" i="9"/>
  <c r="AD74" i="9" s="1"/>
  <c r="L74" i="9"/>
  <c r="AE74" i="9" s="1"/>
  <c r="M74" i="9"/>
  <c r="AF74" i="9" s="1"/>
  <c r="N74" i="9"/>
  <c r="AG74" i="9" s="1"/>
  <c r="O74" i="9"/>
  <c r="AH74" i="9" s="1"/>
  <c r="P74" i="9"/>
  <c r="AI74" i="9" s="1"/>
  <c r="Q74" i="9"/>
  <c r="AJ74" i="9" s="1"/>
  <c r="R74" i="9"/>
  <c r="AK74" i="9" s="1"/>
  <c r="C75" i="9"/>
  <c r="V75" i="9" s="1"/>
  <c r="D75" i="9"/>
  <c r="W75" i="9" s="1"/>
  <c r="E75" i="9"/>
  <c r="X75" i="9" s="1"/>
  <c r="F75" i="9"/>
  <c r="Y75" i="9" s="1"/>
  <c r="G75" i="9"/>
  <c r="Z75" i="9" s="1"/>
  <c r="H75" i="9"/>
  <c r="AA75" i="9" s="1"/>
  <c r="I75" i="9"/>
  <c r="AB75" i="9" s="1"/>
  <c r="J75" i="9"/>
  <c r="AC75" i="9" s="1"/>
  <c r="K75" i="9"/>
  <c r="AD75" i="9" s="1"/>
  <c r="L75" i="9"/>
  <c r="AE75" i="9" s="1"/>
  <c r="M75" i="9"/>
  <c r="AF75" i="9" s="1"/>
  <c r="N75" i="9"/>
  <c r="AG75" i="9" s="1"/>
  <c r="O75" i="9"/>
  <c r="AH75" i="9" s="1"/>
  <c r="P75" i="9"/>
  <c r="AI75" i="9" s="1"/>
  <c r="Q75" i="9"/>
  <c r="AJ75" i="9" s="1"/>
  <c r="R75" i="9"/>
  <c r="AK75" i="9" s="1"/>
  <c r="C76" i="9"/>
  <c r="V76" i="9" s="1"/>
  <c r="D76" i="9"/>
  <c r="W76" i="9" s="1"/>
  <c r="E76" i="9"/>
  <c r="X76" i="9" s="1"/>
  <c r="F76" i="9"/>
  <c r="Y76" i="9" s="1"/>
  <c r="G76" i="9"/>
  <c r="H76" i="9"/>
  <c r="AA76" i="9" s="1"/>
  <c r="I76" i="9"/>
  <c r="AB76" i="9" s="1"/>
  <c r="J76" i="9"/>
  <c r="AC76" i="9" s="1"/>
  <c r="K76" i="9"/>
  <c r="AD76" i="9" s="1"/>
  <c r="L76" i="9"/>
  <c r="AE76" i="9" s="1"/>
  <c r="M76" i="9"/>
  <c r="AF76" i="9" s="1"/>
  <c r="N76" i="9"/>
  <c r="AG76" i="9" s="1"/>
  <c r="O76" i="9"/>
  <c r="AH76" i="9" s="1"/>
  <c r="P76" i="9"/>
  <c r="AI76" i="9" s="1"/>
  <c r="Q76" i="9"/>
  <c r="AJ76" i="9" s="1"/>
  <c r="R76" i="9"/>
  <c r="AK76" i="9" s="1"/>
  <c r="C77" i="9"/>
  <c r="V77" i="9" s="1"/>
  <c r="D77" i="9"/>
  <c r="W77" i="9" s="1"/>
  <c r="E77" i="9"/>
  <c r="X77" i="9" s="1"/>
  <c r="F77" i="9"/>
  <c r="Y77" i="9" s="1"/>
  <c r="G77" i="9"/>
  <c r="Z77" i="9" s="1"/>
  <c r="H77" i="9"/>
  <c r="I77" i="9"/>
  <c r="AB77" i="9" s="1"/>
  <c r="J77" i="9"/>
  <c r="AC77" i="9" s="1"/>
  <c r="K77" i="9"/>
  <c r="AD77" i="9" s="1"/>
  <c r="L77" i="9"/>
  <c r="AE77" i="9" s="1"/>
  <c r="M77" i="9"/>
  <c r="AF77" i="9" s="1"/>
  <c r="N77" i="9"/>
  <c r="AG77" i="9" s="1"/>
  <c r="O77" i="9"/>
  <c r="AH77" i="9" s="1"/>
  <c r="P77" i="9"/>
  <c r="AI77" i="9" s="1"/>
  <c r="Q77" i="9"/>
  <c r="AJ77" i="9" s="1"/>
  <c r="R77" i="9"/>
  <c r="AK77" i="9" s="1"/>
  <c r="C78" i="9"/>
  <c r="V78" i="9" s="1"/>
  <c r="D78" i="9"/>
  <c r="W78" i="9" s="1"/>
  <c r="E78" i="9"/>
  <c r="X78" i="9" s="1"/>
  <c r="F78" i="9"/>
  <c r="Y78" i="9" s="1"/>
  <c r="G78" i="9"/>
  <c r="Z78" i="9" s="1"/>
  <c r="H78" i="9"/>
  <c r="AA78" i="9" s="1"/>
  <c r="I78" i="9"/>
  <c r="AB78" i="9" s="1"/>
  <c r="J78" i="9"/>
  <c r="AC78" i="9" s="1"/>
  <c r="K78" i="9"/>
  <c r="AD78" i="9" s="1"/>
  <c r="L78" i="9"/>
  <c r="AE78" i="9" s="1"/>
  <c r="M78" i="9"/>
  <c r="AF78" i="9" s="1"/>
  <c r="N78" i="9"/>
  <c r="AG78" i="9" s="1"/>
  <c r="O78" i="9"/>
  <c r="AH78" i="9" s="1"/>
  <c r="P78" i="9"/>
  <c r="AI78" i="9" s="1"/>
  <c r="Q78" i="9"/>
  <c r="AJ78" i="9" s="1"/>
  <c r="R78" i="9"/>
  <c r="AK78" i="9" s="1"/>
  <c r="C79" i="9"/>
  <c r="V79" i="9" s="1"/>
  <c r="D79" i="9"/>
  <c r="W79" i="9" s="1"/>
  <c r="E79" i="9"/>
  <c r="X79" i="9" s="1"/>
  <c r="F79" i="9"/>
  <c r="Y79" i="9" s="1"/>
  <c r="G79" i="9"/>
  <c r="Z79" i="9" s="1"/>
  <c r="H79" i="9"/>
  <c r="AA79" i="9" s="1"/>
  <c r="I79" i="9"/>
  <c r="AB79" i="9" s="1"/>
  <c r="J79" i="9"/>
  <c r="AC79" i="9" s="1"/>
  <c r="K79" i="9"/>
  <c r="AD79" i="9" s="1"/>
  <c r="L79" i="9"/>
  <c r="AE79" i="9" s="1"/>
  <c r="M79" i="9"/>
  <c r="AF79" i="9" s="1"/>
  <c r="N79" i="9"/>
  <c r="AG79" i="9" s="1"/>
  <c r="O79" i="9"/>
  <c r="AH79" i="9" s="1"/>
  <c r="P79" i="9"/>
  <c r="AI79" i="9" s="1"/>
  <c r="Q79" i="9"/>
  <c r="AJ79" i="9" s="1"/>
  <c r="R79" i="9"/>
  <c r="AK79" i="9" s="1"/>
  <c r="C80" i="9"/>
  <c r="V80" i="9" s="1"/>
  <c r="D80" i="9"/>
  <c r="W80" i="9" s="1"/>
  <c r="E80" i="9"/>
  <c r="X80" i="9" s="1"/>
  <c r="F80" i="9"/>
  <c r="Y80" i="9" s="1"/>
  <c r="G80" i="9"/>
  <c r="Z80" i="9" s="1"/>
  <c r="H80" i="9"/>
  <c r="AA80" i="9" s="1"/>
  <c r="I80" i="9"/>
  <c r="AB80" i="9" s="1"/>
  <c r="J80" i="9"/>
  <c r="AC80" i="9" s="1"/>
  <c r="K80" i="9"/>
  <c r="AD80" i="9" s="1"/>
  <c r="L80" i="9"/>
  <c r="AE80" i="9" s="1"/>
  <c r="M80" i="9"/>
  <c r="AF80" i="9" s="1"/>
  <c r="N80" i="9"/>
  <c r="AG80" i="9" s="1"/>
  <c r="O80" i="9"/>
  <c r="AH80" i="9" s="1"/>
  <c r="P80" i="9"/>
  <c r="AI80" i="9" s="1"/>
  <c r="Q80" i="9"/>
  <c r="AJ80" i="9" s="1"/>
  <c r="R80" i="9"/>
  <c r="AK80" i="9" s="1"/>
  <c r="C81" i="9"/>
  <c r="V81" i="9" s="1"/>
  <c r="D81" i="9"/>
  <c r="W81" i="9" s="1"/>
  <c r="E81" i="9"/>
  <c r="X81" i="9" s="1"/>
  <c r="F81" i="9"/>
  <c r="Y81" i="9" s="1"/>
  <c r="G81" i="9"/>
  <c r="Z81" i="9" s="1"/>
  <c r="H81" i="9"/>
  <c r="AA81" i="9" s="1"/>
  <c r="I81" i="9"/>
  <c r="AB81" i="9" s="1"/>
  <c r="J81" i="9"/>
  <c r="AC81" i="9" s="1"/>
  <c r="K81" i="9"/>
  <c r="AD81" i="9" s="1"/>
  <c r="L81" i="9"/>
  <c r="AE81" i="9" s="1"/>
  <c r="M81" i="9"/>
  <c r="AF81" i="9" s="1"/>
  <c r="N81" i="9"/>
  <c r="AG81" i="9" s="1"/>
  <c r="O81" i="9"/>
  <c r="AH81" i="9" s="1"/>
  <c r="P81" i="9"/>
  <c r="AI81" i="9" s="1"/>
  <c r="Q81" i="9"/>
  <c r="AJ81" i="9" s="1"/>
  <c r="R81" i="9"/>
  <c r="AK81" i="9" s="1"/>
  <c r="C82" i="9"/>
  <c r="V82" i="9" s="1"/>
  <c r="D82" i="9"/>
  <c r="W82" i="9" s="1"/>
  <c r="E82" i="9"/>
  <c r="X82" i="9" s="1"/>
  <c r="F82" i="9"/>
  <c r="Y82" i="9" s="1"/>
  <c r="G82" i="9"/>
  <c r="Z82" i="9" s="1"/>
  <c r="H82" i="9"/>
  <c r="AA82" i="9" s="1"/>
  <c r="I82" i="9"/>
  <c r="AB82" i="9" s="1"/>
  <c r="J82" i="9"/>
  <c r="AC82" i="9" s="1"/>
  <c r="K82" i="9"/>
  <c r="AD82" i="9" s="1"/>
  <c r="L82" i="9"/>
  <c r="AE82" i="9" s="1"/>
  <c r="M82" i="9"/>
  <c r="AF82" i="9" s="1"/>
  <c r="N82" i="9"/>
  <c r="AG82" i="9" s="1"/>
  <c r="O82" i="9"/>
  <c r="AH82" i="9" s="1"/>
  <c r="P82" i="9"/>
  <c r="AI82" i="9" s="1"/>
  <c r="Q82" i="9"/>
  <c r="AJ82" i="9" s="1"/>
  <c r="R82" i="9"/>
  <c r="AK82" i="9" s="1"/>
  <c r="C83" i="9"/>
  <c r="V83" i="9" s="1"/>
  <c r="D83" i="9"/>
  <c r="W83" i="9" s="1"/>
  <c r="E83" i="9"/>
  <c r="X83" i="9" s="1"/>
  <c r="F83" i="9"/>
  <c r="Y83" i="9" s="1"/>
  <c r="G83" i="9"/>
  <c r="Z83" i="9" s="1"/>
  <c r="H83" i="9"/>
  <c r="AA83" i="9" s="1"/>
  <c r="I83" i="9"/>
  <c r="AB83" i="9" s="1"/>
  <c r="J83" i="9"/>
  <c r="AC83" i="9" s="1"/>
  <c r="K83" i="9"/>
  <c r="AD83" i="9" s="1"/>
  <c r="L83" i="9"/>
  <c r="AE83" i="9" s="1"/>
  <c r="M83" i="9"/>
  <c r="AF83" i="9" s="1"/>
  <c r="N83" i="9"/>
  <c r="AG83" i="9" s="1"/>
  <c r="O83" i="9"/>
  <c r="AH83" i="9" s="1"/>
  <c r="P83" i="9"/>
  <c r="AI83" i="9" s="1"/>
  <c r="Q83" i="9"/>
  <c r="AJ83" i="9" s="1"/>
  <c r="R83" i="9"/>
  <c r="AK83" i="9" s="1"/>
  <c r="C84" i="9"/>
  <c r="V84" i="9" s="1"/>
  <c r="D84" i="9"/>
  <c r="W84" i="9" s="1"/>
  <c r="E84" i="9"/>
  <c r="X84" i="9" s="1"/>
  <c r="F84" i="9"/>
  <c r="Y84" i="9" s="1"/>
  <c r="G84" i="9"/>
  <c r="H84" i="9"/>
  <c r="AA84" i="9" s="1"/>
  <c r="I84" i="9"/>
  <c r="AB84" i="9" s="1"/>
  <c r="J84" i="9"/>
  <c r="AC84" i="9" s="1"/>
  <c r="K84" i="9"/>
  <c r="AD84" i="9" s="1"/>
  <c r="L84" i="9"/>
  <c r="AE84" i="9" s="1"/>
  <c r="M84" i="9"/>
  <c r="AF84" i="9" s="1"/>
  <c r="N84" i="9"/>
  <c r="AG84" i="9" s="1"/>
  <c r="O84" i="9"/>
  <c r="AH84" i="9" s="1"/>
  <c r="P84" i="9"/>
  <c r="AI84" i="9" s="1"/>
  <c r="Q84" i="9"/>
  <c r="AJ84" i="9" s="1"/>
  <c r="R84" i="9"/>
  <c r="AK84" i="9" s="1"/>
  <c r="C85" i="9"/>
  <c r="V85" i="9" s="1"/>
  <c r="D85" i="9"/>
  <c r="W85" i="9" s="1"/>
  <c r="E85" i="9"/>
  <c r="X85" i="9" s="1"/>
  <c r="F85" i="9"/>
  <c r="Y85" i="9" s="1"/>
  <c r="G85" i="9"/>
  <c r="Z85" i="9" s="1"/>
  <c r="H85" i="9"/>
  <c r="I85" i="9"/>
  <c r="AB85" i="9" s="1"/>
  <c r="J85" i="9"/>
  <c r="AC85" i="9" s="1"/>
  <c r="K85" i="9"/>
  <c r="AD85" i="9" s="1"/>
  <c r="L85" i="9"/>
  <c r="AE85" i="9" s="1"/>
  <c r="M85" i="9"/>
  <c r="AF85" i="9" s="1"/>
  <c r="N85" i="9"/>
  <c r="AG85" i="9" s="1"/>
  <c r="O85" i="9"/>
  <c r="AH85" i="9" s="1"/>
  <c r="P85" i="9"/>
  <c r="AI85" i="9" s="1"/>
  <c r="Q85" i="9"/>
  <c r="AJ85" i="9" s="1"/>
  <c r="R85" i="9"/>
  <c r="AK85" i="9" s="1"/>
  <c r="C86" i="9"/>
  <c r="D86" i="9"/>
  <c r="E86" i="9"/>
  <c r="F86" i="9"/>
  <c r="G86" i="9"/>
  <c r="H86" i="9"/>
  <c r="I86" i="9"/>
  <c r="J86" i="9"/>
  <c r="K86" i="9"/>
  <c r="L86" i="9"/>
  <c r="M86" i="9"/>
  <c r="N86" i="9"/>
  <c r="O86" i="9"/>
  <c r="P86" i="9"/>
  <c r="Q86" i="9"/>
  <c r="R86" i="9"/>
  <c r="B65" i="9"/>
  <c r="B66" i="9"/>
  <c r="B67" i="9"/>
  <c r="B68" i="9"/>
  <c r="B69" i="9"/>
  <c r="B70" i="9"/>
  <c r="B71" i="9"/>
  <c r="B72" i="9"/>
  <c r="B73" i="9"/>
  <c r="B74" i="9"/>
  <c r="B75" i="9"/>
  <c r="B76" i="9"/>
  <c r="B77" i="9"/>
  <c r="B78" i="9"/>
  <c r="B79" i="9"/>
  <c r="B80" i="9"/>
  <c r="B81" i="9"/>
  <c r="B82" i="9"/>
  <c r="B83" i="9"/>
  <c r="B84" i="9"/>
  <c r="B85" i="9"/>
  <c r="B86" i="9"/>
  <c r="B64" i="9"/>
  <c r="U41" i="9"/>
  <c r="U42" i="9"/>
  <c r="U43" i="9"/>
  <c r="U44" i="9"/>
  <c r="U45" i="9"/>
  <c r="U46" i="9"/>
  <c r="U47" i="9"/>
  <c r="U48" i="9"/>
  <c r="U49" i="9"/>
  <c r="U50" i="9"/>
  <c r="U51" i="9"/>
  <c r="U52" i="9"/>
  <c r="U53" i="9"/>
  <c r="U54" i="9"/>
  <c r="U55" i="9"/>
  <c r="U56" i="9"/>
  <c r="U57" i="9"/>
  <c r="U40" i="9"/>
  <c r="C40" i="9"/>
  <c r="V40" i="9" s="1"/>
  <c r="D40" i="9"/>
  <c r="W40" i="9" s="1"/>
  <c r="E40" i="9"/>
  <c r="X40" i="9" s="1"/>
  <c r="F40" i="9"/>
  <c r="Y40" i="9" s="1"/>
  <c r="G40" i="9"/>
  <c r="Z40" i="9" s="1"/>
  <c r="H40" i="9"/>
  <c r="AA40" i="9" s="1"/>
  <c r="I40" i="9"/>
  <c r="AB40" i="9" s="1"/>
  <c r="J40" i="9"/>
  <c r="AC40" i="9" s="1"/>
  <c r="K40" i="9"/>
  <c r="AD40" i="9" s="1"/>
  <c r="L40" i="9"/>
  <c r="AE40" i="9" s="1"/>
  <c r="M40" i="9"/>
  <c r="AF40" i="9" s="1"/>
  <c r="N40" i="9"/>
  <c r="AG40" i="9" s="1"/>
  <c r="O40" i="9"/>
  <c r="AH40" i="9" s="1"/>
  <c r="P40" i="9"/>
  <c r="AI40" i="9" s="1"/>
  <c r="Q40" i="9"/>
  <c r="AJ40" i="9" s="1"/>
  <c r="R40" i="9"/>
  <c r="AK40" i="9" s="1"/>
  <c r="C41" i="9"/>
  <c r="V41" i="9" s="1"/>
  <c r="D41" i="9"/>
  <c r="W41" i="9" s="1"/>
  <c r="E41" i="9"/>
  <c r="X41" i="9" s="1"/>
  <c r="F41" i="9"/>
  <c r="Y41" i="9" s="1"/>
  <c r="G41" i="9"/>
  <c r="Z41" i="9" s="1"/>
  <c r="H41" i="9"/>
  <c r="AA41" i="9" s="1"/>
  <c r="I41" i="9"/>
  <c r="AB41" i="9" s="1"/>
  <c r="J41" i="9"/>
  <c r="AC41" i="9" s="1"/>
  <c r="K41" i="9"/>
  <c r="AD41" i="9" s="1"/>
  <c r="L41" i="9"/>
  <c r="AE41" i="9" s="1"/>
  <c r="M41" i="9"/>
  <c r="AF41" i="9" s="1"/>
  <c r="N41" i="9"/>
  <c r="AG41" i="9" s="1"/>
  <c r="O41" i="9"/>
  <c r="AH41" i="9" s="1"/>
  <c r="P41" i="9"/>
  <c r="AI41" i="9" s="1"/>
  <c r="Q41" i="9"/>
  <c r="AJ41" i="9" s="1"/>
  <c r="R41" i="9"/>
  <c r="AK41" i="9" s="1"/>
  <c r="C42" i="9"/>
  <c r="V42" i="9" s="1"/>
  <c r="D42" i="9"/>
  <c r="W42" i="9" s="1"/>
  <c r="E42" i="9"/>
  <c r="X42" i="9" s="1"/>
  <c r="F42" i="9"/>
  <c r="Y42" i="9" s="1"/>
  <c r="G42" i="9"/>
  <c r="Z42" i="9" s="1"/>
  <c r="H42" i="9"/>
  <c r="AA42" i="9" s="1"/>
  <c r="I42" i="9"/>
  <c r="AB42" i="9" s="1"/>
  <c r="J42" i="9"/>
  <c r="AC42" i="9" s="1"/>
  <c r="K42" i="9"/>
  <c r="AD42" i="9" s="1"/>
  <c r="L42" i="9"/>
  <c r="AE42" i="9" s="1"/>
  <c r="M42" i="9"/>
  <c r="AF42" i="9" s="1"/>
  <c r="N42" i="9"/>
  <c r="AG42" i="9" s="1"/>
  <c r="O42" i="9"/>
  <c r="AH42" i="9" s="1"/>
  <c r="P42" i="9"/>
  <c r="AI42" i="9" s="1"/>
  <c r="Q42" i="9"/>
  <c r="AJ42" i="9" s="1"/>
  <c r="R42" i="9"/>
  <c r="AK42" i="9" s="1"/>
  <c r="C43" i="9"/>
  <c r="V43" i="9" s="1"/>
  <c r="D43" i="9"/>
  <c r="W43" i="9" s="1"/>
  <c r="E43" i="9"/>
  <c r="X43" i="9" s="1"/>
  <c r="F43" i="9"/>
  <c r="Y43" i="9" s="1"/>
  <c r="G43" i="9"/>
  <c r="Z43" i="9" s="1"/>
  <c r="H43" i="9"/>
  <c r="AA43" i="9" s="1"/>
  <c r="I43" i="9"/>
  <c r="AB43" i="9" s="1"/>
  <c r="J43" i="9"/>
  <c r="AC43" i="9" s="1"/>
  <c r="K43" i="9"/>
  <c r="AD43" i="9" s="1"/>
  <c r="L43" i="9"/>
  <c r="AE43" i="9" s="1"/>
  <c r="M43" i="9"/>
  <c r="AF43" i="9" s="1"/>
  <c r="N43" i="9"/>
  <c r="AG43" i="9" s="1"/>
  <c r="O43" i="9"/>
  <c r="AH43" i="9" s="1"/>
  <c r="P43" i="9"/>
  <c r="AI43" i="9" s="1"/>
  <c r="Q43" i="9"/>
  <c r="AJ43" i="9" s="1"/>
  <c r="R43" i="9"/>
  <c r="AK43" i="9" s="1"/>
  <c r="C44" i="9"/>
  <c r="V44" i="9" s="1"/>
  <c r="D44" i="9"/>
  <c r="W44" i="9" s="1"/>
  <c r="E44" i="9"/>
  <c r="X44" i="9" s="1"/>
  <c r="F44" i="9"/>
  <c r="Y44" i="9" s="1"/>
  <c r="G44" i="9"/>
  <c r="Z44" i="9" s="1"/>
  <c r="H44" i="9"/>
  <c r="AA44" i="9" s="1"/>
  <c r="I44" i="9"/>
  <c r="AB44" i="9" s="1"/>
  <c r="J44" i="9"/>
  <c r="AC44" i="9" s="1"/>
  <c r="K44" i="9"/>
  <c r="AD44" i="9" s="1"/>
  <c r="L44" i="9"/>
  <c r="AE44" i="9" s="1"/>
  <c r="M44" i="9"/>
  <c r="AF44" i="9" s="1"/>
  <c r="N44" i="9"/>
  <c r="AG44" i="9" s="1"/>
  <c r="O44" i="9"/>
  <c r="AH44" i="9" s="1"/>
  <c r="P44" i="9"/>
  <c r="AI44" i="9" s="1"/>
  <c r="Q44" i="9"/>
  <c r="AJ44" i="9" s="1"/>
  <c r="R44" i="9"/>
  <c r="AK44" i="9" s="1"/>
  <c r="C45" i="9"/>
  <c r="V45" i="9" s="1"/>
  <c r="D45" i="9"/>
  <c r="W45" i="9" s="1"/>
  <c r="E45" i="9"/>
  <c r="X45" i="9" s="1"/>
  <c r="F45" i="9"/>
  <c r="Y45" i="9" s="1"/>
  <c r="G45" i="9"/>
  <c r="Z45" i="9" s="1"/>
  <c r="H45" i="9"/>
  <c r="AA45" i="9" s="1"/>
  <c r="I45" i="9"/>
  <c r="AB45" i="9" s="1"/>
  <c r="J45" i="9"/>
  <c r="AC45" i="9" s="1"/>
  <c r="K45" i="9"/>
  <c r="AD45" i="9" s="1"/>
  <c r="L45" i="9"/>
  <c r="AE45" i="9" s="1"/>
  <c r="M45" i="9"/>
  <c r="AF45" i="9" s="1"/>
  <c r="N45" i="9"/>
  <c r="AG45" i="9" s="1"/>
  <c r="O45" i="9"/>
  <c r="AH45" i="9" s="1"/>
  <c r="P45" i="9"/>
  <c r="AI45" i="9" s="1"/>
  <c r="Q45" i="9"/>
  <c r="AJ45" i="9" s="1"/>
  <c r="R45" i="9"/>
  <c r="AK45" i="9" s="1"/>
  <c r="C46" i="9"/>
  <c r="V46" i="9" s="1"/>
  <c r="D46" i="9"/>
  <c r="W46" i="9" s="1"/>
  <c r="E46" i="9"/>
  <c r="X46" i="9" s="1"/>
  <c r="F46" i="9"/>
  <c r="Y46" i="9" s="1"/>
  <c r="G46" i="9"/>
  <c r="Z46" i="9" s="1"/>
  <c r="H46" i="9"/>
  <c r="AA46" i="9" s="1"/>
  <c r="I46" i="9"/>
  <c r="AB46" i="9" s="1"/>
  <c r="J46" i="9"/>
  <c r="AC46" i="9" s="1"/>
  <c r="K46" i="9"/>
  <c r="AD46" i="9" s="1"/>
  <c r="L46" i="9"/>
  <c r="AE46" i="9" s="1"/>
  <c r="M46" i="9"/>
  <c r="AF46" i="9" s="1"/>
  <c r="N46" i="9"/>
  <c r="AG46" i="9" s="1"/>
  <c r="O46" i="9"/>
  <c r="AH46" i="9" s="1"/>
  <c r="P46" i="9"/>
  <c r="AI46" i="9" s="1"/>
  <c r="Q46" i="9"/>
  <c r="AJ46" i="9" s="1"/>
  <c r="R46" i="9"/>
  <c r="AK46" i="9" s="1"/>
  <c r="C47" i="9"/>
  <c r="V47" i="9" s="1"/>
  <c r="D47" i="9"/>
  <c r="W47" i="9" s="1"/>
  <c r="E47" i="9"/>
  <c r="X47" i="9" s="1"/>
  <c r="F47" i="9"/>
  <c r="Y47" i="9" s="1"/>
  <c r="G47" i="9"/>
  <c r="Z47" i="9" s="1"/>
  <c r="H47" i="9"/>
  <c r="AA47" i="9" s="1"/>
  <c r="I47" i="9"/>
  <c r="AB47" i="9" s="1"/>
  <c r="J47" i="9"/>
  <c r="AC47" i="9" s="1"/>
  <c r="K47" i="9"/>
  <c r="AD47" i="9" s="1"/>
  <c r="L47" i="9"/>
  <c r="AE47" i="9" s="1"/>
  <c r="M47" i="9"/>
  <c r="AF47" i="9" s="1"/>
  <c r="N47" i="9"/>
  <c r="AG47" i="9" s="1"/>
  <c r="O47" i="9"/>
  <c r="AH47" i="9" s="1"/>
  <c r="P47" i="9"/>
  <c r="AI47" i="9" s="1"/>
  <c r="Q47" i="9"/>
  <c r="AJ47" i="9" s="1"/>
  <c r="R47" i="9"/>
  <c r="AK47" i="9" s="1"/>
  <c r="C48" i="9"/>
  <c r="V48" i="9" s="1"/>
  <c r="D48" i="9"/>
  <c r="W48" i="9" s="1"/>
  <c r="E48" i="9"/>
  <c r="X48" i="9" s="1"/>
  <c r="F48" i="9"/>
  <c r="Y48" i="9" s="1"/>
  <c r="G48" i="9"/>
  <c r="Z48" i="9" s="1"/>
  <c r="H48" i="9"/>
  <c r="AA48" i="9" s="1"/>
  <c r="I48" i="9"/>
  <c r="AB48" i="9" s="1"/>
  <c r="J48" i="9"/>
  <c r="AC48" i="9" s="1"/>
  <c r="K48" i="9"/>
  <c r="AD48" i="9" s="1"/>
  <c r="L48" i="9"/>
  <c r="AE48" i="9" s="1"/>
  <c r="M48" i="9"/>
  <c r="AF48" i="9" s="1"/>
  <c r="N48" i="9"/>
  <c r="AG48" i="9" s="1"/>
  <c r="O48" i="9"/>
  <c r="AH48" i="9" s="1"/>
  <c r="P48" i="9"/>
  <c r="AI48" i="9" s="1"/>
  <c r="Q48" i="9"/>
  <c r="AJ48" i="9" s="1"/>
  <c r="R48" i="9"/>
  <c r="AK48" i="9" s="1"/>
  <c r="C49" i="9"/>
  <c r="V49" i="9" s="1"/>
  <c r="D49" i="9"/>
  <c r="W49" i="9" s="1"/>
  <c r="E49" i="9"/>
  <c r="X49" i="9" s="1"/>
  <c r="F49" i="9"/>
  <c r="Y49" i="9" s="1"/>
  <c r="G49" i="9"/>
  <c r="Z49" i="9" s="1"/>
  <c r="H49" i="9"/>
  <c r="AA49" i="9" s="1"/>
  <c r="I49" i="9"/>
  <c r="AB49" i="9" s="1"/>
  <c r="J49" i="9"/>
  <c r="AC49" i="9" s="1"/>
  <c r="K49" i="9"/>
  <c r="AD49" i="9" s="1"/>
  <c r="L49" i="9"/>
  <c r="AE49" i="9" s="1"/>
  <c r="M49" i="9"/>
  <c r="AF49" i="9" s="1"/>
  <c r="N49" i="9"/>
  <c r="AG49" i="9" s="1"/>
  <c r="O49" i="9"/>
  <c r="AH49" i="9" s="1"/>
  <c r="P49" i="9"/>
  <c r="AI49" i="9" s="1"/>
  <c r="Q49" i="9"/>
  <c r="AJ49" i="9" s="1"/>
  <c r="R49" i="9"/>
  <c r="AK49" i="9" s="1"/>
  <c r="C50" i="9"/>
  <c r="V50" i="9" s="1"/>
  <c r="D50" i="9"/>
  <c r="W50" i="9" s="1"/>
  <c r="E50" i="9"/>
  <c r="X50" i="9" s="1"/>
  <c r="F50" i="9"/>
  <c r="Y50" i="9" s="1"/>
  <c r="G50" i="9"/>
  <c r="Z50" i="9" s="1"/>
  <c r="H50" i="9"/>
  <c r="AA50" i="9" s="1"/>
  <c r="I50" i="9"/>
  <c r="AB50" i="9" s="1"/>
  <c r="J50" i="9"/>
  <c r="AC50" i="9" s="1"/>
  <c r="K50" i="9"/>
  <c r="AD50" i="9" s="1"/>
  <c r="L50" i="9"/>
  <c r="AE50" i="9" s="1"/>
  <c r="M50" i="9"/>
  <c r="AF50" i="9" s="1"/>
  <c r="N50" i="9"/>
  <c r="AG50" i="9" s="1"/>
  <c r="O50" i="9"/>
  <c r="AH50" i="9" s="1"/>
  <c r="P50" i="9"/>
  <c r="AI50" i="9" s="1"/>
  <c r="Q50" i="9"/>
  <c r="AJ50" i="9" s="1"/>
  <c r="R50" i="9"/>
  <c r="AK50" i="9" s="1"/>
  <c r="C51" i="9"/>
  <c r="V51" i="9" s="1"/>
  <c r="D51" i="9"/>
  <c r="W51" i="9" s="1"/>
  <c r="E51" i="9"/>
  <c r="X51" i="9" s="1"/>
  <c r="F51" i="9"/>
  <c r="Y51" i="9" s="1"/>
  <c r="G51" i="9"/>
  <c r="Z51" i="9" s="1"/>
  <c r="H51" i="9"/>
  <c r="AA51" i="9" s="1"/>
  <c r="I51" i="9"/>
  <c r="AB51" i="9" s="1"/>
  <c r="J51" i="9"/>
  <c r="AC51" i="9" s="1"/>
  <c r="K51" i="9"/>
  <c r="AD51" i="9" s="1"/>
  <c r="L51" i="9"/>
  <c r="AE51" i="9" s="1"/>
  <c r="M51" i="9"/>
  <c r="AF51" i="9" s="1"/>
  <c r="N51" i="9"/>
  <c r="AG51" i="9" s="1"/>
  <c r="O51" i="9"/>
  <c r="AH51" i="9" s="1"/>
  <c r="P51" i="9"/>
  <c r="AI51" i="9" s="1"/>
  <c r="Q51" i="9"/>
  <c r="AJ51" i="9" s="1"/>
  <c r="R51" i="9"/>
  <c r="AK51" i="9" s="1"/>
  <c r="C52" i="9"/>
  <c r="V52" i="9" s="1"/>
  <c r="D52" i="9"/>
  <c r="W52" i="9" s="1"/>
  <c r="E52" i="9"/>
  <c r="X52" i="9" s="1"/>
  <c r="F52" i="9"/>
  <c r="Y52" i="9" s="1"/>
  <c r="G52" i="9"/>
  <c r="Z52" i="9" s="1"/>
  <c r="H52" i="9"/>
  <c r="AA52" i="9" s="1"/>
  <c r="I52" i="9"/>
  <c r="AB52" i="9" s="1"/>
  <c r="J52" i="9"/>
  <c r="AC52" i="9" s="1"/>
  <c r="K52" i="9"/>
  <c r="AD52" i="9" s="1"/>
  <c r="L52" i="9"/>
  <c r="AE52" i="9" s="1"/>
  <c r="M52" i="9"/>
  <c r="AF52" i="9" s="1"/>
  <c r="N52" i="9"/>
  <c r="AG52" i="9" s="1"/>
  <c r="O52" i="9"/>
  <c r="AH52" i="9" s="1"/>
  <c r="P52" i="9"/>
  <c r="AI52" i="9" s="1"/>
  <c r="Q52" i="9"/>
  <c r="AJ52" i="9" s="1"/>
  <c r="R52" i="9"/>
  <c r="AK52" i="9" s="1"/>
  <c r="C53" i="9"/>
  <c r="V53" i="9" s="1"/>
  <c r="D53" i="9"/>
  <c r="W53" i="9" s="1"/>
  <c r="E53" i="9"/>
  <c r="X53" i="9" s="1"/>
  <c r="F53" i="9"/>
  <c r="Y53" i="9" s="1"/>
  <c r="G53" i="9"/>
  <c r="Z53" i="9" s="1"/>
  <c r="H53" i="9"/>
  <c r="AA53" i="9" s="1"/>
  <c r="I53" i="9"/>
  <c r="AB53" i="9" s="1"/>
  <c r="J53" i="9"/>
  <c r="AC53" i="9" s="1"/>
  <c r="K53" i="9"/>
  <c r="AD53" i="9" s="1"/>
  <c r="L53" i="9"/>
  <c r="AE53" i="9" s="1"/>
  <c r="M53" i="9"/>
  <c r="AF53" i="9" s="1"/>
  <c r="N53" i="9"/>
  <c r="AG53" i="9" s="1"/>
  <c r="O53" i="9"/>
  <c r="AH53" i="9" s="1"/>
  <c r="P53" i="9"/>
  <c r="AI53" i="9" s="1"/>
  <c r="Q53" i="9"/>
  <c r="AJ53" i="9" s="1"/>
  <c r="R53" i="9"/>
  <c r="AK53" i="9" s="1"/>
  <c r="C54" i="9"/>
  <c r="V54" i="9" s="1"/>
  <c r="D54" i="9"/>
  <c r="W54" i="9" s="1"/>
  <c r="E54" i="9"/>
  <c r="X54" i="9" s="1"/>
  <c r="F54" i="9"/>
  <c r="Y54" i="9" s="1"/>
  <c r="G54" i="9"/>
  <c r="Z54" i="9" s="1"/>
  <c r="H54" i="9"/>
  <c r="AA54" i="9" s="1"/>
  <c r="I54" i="9"/>
  <c r="AB54" i="9" s="1"/>
  <c r="J54" i="9"/>
  <c r="AC54" i="9" s="1"/>
  <c r="K54" i="9"/>
  <c r="AD54" i="9" s="1"/>
  <c r="L54" i="9"/>
  <c r="AE54" i="9" s="1"/>
  <c r="M54" i="9"/>
  <c r="AF54" i="9" s="1"/>
  <c r="N54" i="9"/>
  <c r="AG54" i="9" s="1"/>
  <c r="O54" i="9"/>
  <c r="AH54" i="9" s="1"/>
  <c r="P54" i="9"/>
  <c r="AI54" i="9" s="1"/>
  <c r="Q54" i="9"/>
  <c r="AJ54" i="9" s="1"/>
  <c r="R54" i="9"/>
  <c r="AK54" i="9" s="1"/>
  <c r="C55" i="9"/>
  <c r="V55" i="9" s="1"/>
  <c r="D55" i="9"/>
  <c r="W55" i="9" s="1"/>
  <c r="E55" i="9"/>
  <c r="X55" i="9" s="1"/>
  <c r="F55" i="9"/>
  <c r="Y55" i="9" s="1"/>
  <c r="G55" i="9"/>
  <c r="Z55" i="9" s="1"/>
  <c r="H55" i="9"/>
  <c r="AA55" i="9" s="1"/>
  <c r="I55" i="9"/>
  <c r="AB55" i="9" s="1"/>
  <c r="J55" i="9"/>
  <c r="AC55" i="9" s="1"/>
  <c r="K55" i="9"/>
  <c r="AD55" i="9" s="1"/>
  <c r="L55" i="9"/>
  <c r="AE55" i="9" s="1"/>
  <c r="M55" i="9"/>
  <c r="AF55" i="9" s="1"/>
  <c r="N55" i="9"/>
  <c r="AG55" i="9" s="1"/>
  <c r="O55" i="9"/>
  <c r="AH55" i="9" s="1"/>
  <c r="P55" i="9"/>
  <c r="AI55" i="9" s="1"/>
  <c r="Q55" i="9"/>
  <c r="AJ55" i="9" s="1"/>
  <c r="R55" i="9"/>
  <c r="AK55" i="9" s="1"/>
  <c r="C56" i="9"/>
  <c r="V56" i="9" s="1"/>
  <c r="D56" i="9"/>
  <c r="W56" i="9" s="1"/>
  <c r="E56" i="9"/>
  <c r="X56" i="9" s="1"/>
  <c r="F56" i="9"/>
  <c r="Y56" i="9" s="1"/>
  <c r="G56" i="9"/>
  <c r="Z56" i="9" s="1"/>
  <c r="H56" i="9"/>
  <c r="AA56" i="9" s="1"/>
  <c r="I56" i="9"/>
  <c r="AB56" i="9" s="1"/>
  <c r="J56" i="9"/>
  <c r="AC56" i="9" s="1"/>
  <c r="K56" i="9"/>
  <c r="AD56" i="9" s="1"/>
  <c r="L56" i="9"/>
  <c r="AE56" i="9" s="1"/>
  <c r="M56" i="9"/>
  <c r="AF56" i="9" s="1"/>
  <c r="N56" i="9"/>
  <c r="AG56" i="9" s="1"/>
  <c r="O56" i="9"/>
  <c r="AH56" i="9" s="1"/>
  <c r="P56" i="9"/>
  <c r="AI56" i="9" s="1"/>
  <c r="Q56" i="9"/>
  <c r="AJ56" i="9" s="1"/>
  <c r="R56" i="9"/>
  <c r="AK56" i="9" s="1"/>
  <c r="C57" i="9"/>
  <c r="V57" i="9" s="1"/>
  <c r="D57" i="9"/>
  <c r="W57" i="9" s="1"/>
  <c r="E57" i="9"/>
  <c r="X57" i="9" s="1"/>
  <c r="F57" i="9"/>
  <c r="Y57" i="9" s="1"/>
  <c r="G57" i="9"/>
  <c r="Z57" i="9" s="1"/>
  <c r="H57" i="9"/>
  <c r="AA57" i="9" s="1"/>
  <c r="I57" i="9"/>
  <c r="AB57" i="9" s="1"/>
  <c r="J57" i="9"/>
  <c r="AC57" i="9" s="1"/>
  <c r="K57" i="9"/>
  <c r="AD57" i="9" s="1"/>
  <c r="L57" i="9"/>
  <c r="AE57" i="9" s="1"/>
  <c r="M57" i="9"/>
  <c r="AF57" i="9" s="1"/>
  <c r="N57" i="9"/>
  <c r="AG57" i="9" s="1"/>
  <c r="O57" i="9"/>
  <c r="AH57" i="9" s="1"/>
  <c r="P57" i="9"/>
  <c r="AI57" i="9" s="1"/>
  <c r="Q57" i="9"/>
  <c r="AJ57" i="9" s="1"/>
  <c r="R57" i="9"/>
  <c r="AK57" i="9" s="1"/>
  <c r="B41" i="9"/>
  <c r="B42" i="9"/>
  <c r="B43" i="9"/>
  <c r="B44" i="9"/>
  <c r="B45" i="9"/>
  <c r="B46" i="9"/>
  <c r="B47" i="9"/>
  <c r="B48" i="9"/>
  <c r="B49" i="9"/>
  <c r="B50" i="9"/>
  <c r="B51" i="9"/>
  <c r="B52" i="9"/>
  <c r="B53" i="9"/>
  <c r="B54" i="9"/>
  <c r="B55" i="9"/>
  <c r="B56" i="9"/>
  <c r="B57" i="9"/>
  <c r="B40" i="9"/>
  <c r="AL56" i="9" l="1"/>
  <c r="AL54" i="9"/>
  <c r="AL52" i="9"/>
  <c r="AL46" i="9"/>
  <c r="AL44" i="9"/>
  <c r="AL55" i="9"/>
  <c r="AL49" i="9"/>
  <c r="AL48" i="9"/>
  <c r="AL53" i="9"/>
  <c r="AL47" i="9"/>
  <c r="AL45" i="9"/>
  <c r="AL43" i="9"/>
  <c r="AL40" i="9"/>
  <c r="AL51" i="9"/>
  <c r="AL42" i="9"/>
  <c r="AL41" i="9"/>
  <c r="AL57" i="9"/>
  <c r="AL50" i="9"/>
  <c r="S47" i="9"/>
  <c r="S55" i="9"/>
  <c r="S54" i="9"/>
  <c r="S46" i="9"/>
  <c r="S53" i="9"/>
  <c r="S45" i="9"/>
  <c r="S44" i="9"/>
  <c r="S51" i="9"/>
  <c r="S43" i="9"/>
  <c r="S52" i="9"/>
  <c r="S40" i="9"/>
  <c r="S50" i="9"/>
  <c r="S42" i="9"/>
  <c r="S57" i="9"/>
  <c r="S49" i="9"/>
  <c r="S41" i="9"/>
  <c r="S56" i="9"/>
  <c r="S48" i="9"/>
  <c r="S86" i="9"/>
  <c r="S64" i="9"/>
  <c r="S85" i="9"/>
  <c r="S77" i="9"/>
  <c r="S69" i="9"/>
  <c r="S84" i="9"/>
  <c r="S76" i="9"/>
  <c r="AL81" i="9"/>
  <c r="AL72" i="9"/>
  <c r="AL82" i="9"/>
  <c r="AL74" i="9"/>
  <c r="AL70" i="9"/>
  <c r="AL65" i="9"/>
  <c r="S83" i="9"/>
  <c r="S75" i="9"/>
  <c r="S67" i="9"/>
  <c r="AA85" i="9"/>
  <c r="AL85" i="9" s="1"/>
  <c r="AA77" i="9"/>
  <c r="AL77" i="9" s="1"/>
  <c r="AA69" i="9"/>
  <c r="AL69" i="9" s="1"/>
  <c r="S68" i="9"/>
  <c r="AL75" i="9"/>
  <c r="AL68" i="9"/>
  <c r="S82" i="9"/>
  <c r="S74" i="9"/>
  <c r="S66" i="9"/>
  <c r="Z84" i="9"/>
  <c r="AL84" i="9" s="1"/>
  <c r="Z76" i="9"/>
  <c r="AL76" i="9" s="1"/>
  <c r="AL80" i="9"/>
  <c r="AL71" i="9"/>
  <c r="AL78" i="9"/>
  <c r="AL66" i="9"/>
  <c r="S81" i="9"/>
  <c r="S73" i="9"/>
  <c r="S65" i="9"/>
  <c r="S80" i="9"/>
  <c r="S72" i="9"/>
  <c r="V64" i="9"/>
  <c r="AL64" i="9" s="1"/>
  <c r="AL79" i="9"/>
  <c r="AL73" i="9"/>
  <c r="S79" i="9"/>
  <c r="S71" i="9"/>
  <c r="AL83" i="9"/>
  <c r="AL67" i="9"/>
  <c r="S78" i="9"/>
  <c r="S70" i="9"/>
  <c r="ACN1" i="1" l="1"/>
  <c r="ACO1" i="1"/>
  <c r="ACP1" i="1"/>
  <c r="ACQ1" i="1"/>
  <c r="ACR1" i="1"/>
  <c r="ACS1" i="1"/>
  <c r="ACT1" i="1"/>
  <c r="ACU1" i="1"/>
  <c r="ACV1" i="1"/>
  <c r="ACW1" i="1"/>
  <c r="ACX1" i="1"/>
  <c r="ACY1" i="1"/>
  <c r="ACZ1" i="1"/>
  <c r="ADA1" i="1"/>
  <c r="ADB1" i="1"/>
  <c r="ADC1" i="1"/>
  <c r="ADD1" i="1"/>
  <c r="ADE1" i="1"/>
  <c r="ADF1" i="1"/>
  <c r="ADG1" i="1"/>
  <c r="ADH1" i="1"/>
  <c r="ADI1" i="1"/>
  <c r="ADJ1" i="1"/>
  <c r="ADK1" i="1"/>
  <c r="ADL1" i="1"/>
  <c r="ADM1" i="1"/>
  <c r="ADN1" i="1"/>
  <c r="ADO1" i="1"/>
  <c r="ADP1" i="1"/>
  <c r="ADQ1" i="1"/>
  <c r="ADR1" i="1"/>
  <c r="ADS1" i="1"/>
  <c r="ADT1" i="1"/>
  <c r="ADU1" i="1"/>
  <c r="ADV1" i="1"/>
  <c r="ADW1" i="1"/>
  <c r="ADX1" i="1"/>
  <c r="ADY1" i="1"/>
  <c r="ADZ1" i="1"/>
  <c r="AEA1" i="1"/>
  <c r="AEB1" i="1"/>
  <c r="AEC1" i="1"/>
  <c r="AED1" i="1"/>
  <c r="AEE1" i="1"/>
  <c r="AEF1" i="1"/>
  <c r="AEG1" i="1"/>
  <c r="AEH1" i="1"/>
  <c r="AEI1" i="1"/>
  <c r="AEJ1" i="1"/>
  <c r="AEK1" i="1"/>
  <c r="AEL1" i="1"/>
  <c r="AEM1" i="1"/>
  <c r="AEN1" i="1"/>
  <c r="AEO1" i="1"/>
  <c r="AEP1" i="1"/>
  <c r="AEQ1" i="1"/>
  <c r="AER1" i="1"/>
  <c r="AES1" i="1"/>
  <c r="AET1" i="1"/>
  <c r="AEU1" i="1"/>
  <c r="AEV1" i="1"/>
  <c r="AEW1" i="1"/>
  <c r="AEX1" i="1"/>
  <c r="AEY1" i="1"/>
  <c r="AEZ1" i="1"/>
  <c r="AFA1" i="1"/>
  <c r="AFB1" i="1"/>
  <c r="AFC1" i="1"/>
  <c r="AFD1" i="1"/>
  <c r="AFE1" i="1"/>
  <c r="AFF1" i="1"/>
  <c r="AFG1" i="1"/>
  <c r="AFH1" i="1"/>
  <c r="AFI1" i="1"/>
  <c r="AFJ1" i="1"/>
  <c r="AFK1" i="1"/>
  <c r="AFL1" i="1"/>
  <c r="AFM1" i="1"/>
  <c r="AFN1" i="1"/>
  <c r="AFO1" i="1"/>
  <c r="AFP1" i="1"/>
  <c r="AFQ1" i="1"/>
  <c r="AFR1" i="1"/>
  <c r="AFS1" i="1"/>
  <c r="AFT1" i="1"/>
  <c r="AFU1" i="1"/>
  <c r="AFV1" i="1"/>
  <c r="AFW1" i="1"/>
  <c r="AFX1" i="1"/>
  <c r="AFY1" i="1"/>
  <c r="AFZ1" i="1"/>
  <c r="AGA1" i="1"/>
  <c r="AGB1" i="1"/>
  <c r="AGC1" i="1"/>
  <c r="AGD1" i="1"/>
  <c r="AGE1" i="1"/>
  <c r="AGF1" i="1"/>
  <c r="AGG1" i="1"/>
  <c r="AGH1" i="1"/>
  <c r="AGI1" i="1"/>
  <c r="AGJ1" i="1"/>
  <c r="AGK1" i="1"/>
  <c r="AGL1" i="1"/>
  <c r="AGM1" i="1"/>
  <c r="AGN1" i="1"/>
  <c r="AGO1" i="1"/>
  <c r="AGP1" i="1"/>
  <c r="AGQ1" i="1"/>
  <c r="AGR1" i="1"/>
  <c r="AGS1" i="1"/>
  <c r="AGT1" i="1"/>
  <c r="AGU1" i="1"/>
  <c r="ACN2" i="1"/>
  <c r="A6" i="9" s="1"/>
  <c r="ACO2" i="1"/>
  <c r="C10" i="9" s="1"/>
  <c r="ACP2" i="1"/>
  <c r="D10" i="9" s="1"/>
  <c r="ACQ2" i="1"/>
  <c r="E10" i="9" s="1"/>
  <c r="ACR2" i="1"/>
  <c r="F10" i="9" s="1"/>
  <c r="ACS2" i="1"/>
  <c r="G10" i="9" s="1"/>
  <c r="ACT2" i="1"/>
  <c r="H10" i="9" s="1"/>
  <c r="ACU2" i="1"/>
  <c r="I10" i="9" s="1"/>
  <c r="ACV2" i="1"/>
  <c r="J10" i="9" s="1"/>
  <c r="ACW2" i="1"/>
  <c r="K10" i="9" s="1"/>
  <c r="ACX2" i="1"/>
  <c r="L10" i="9" s="1"/>
  <c r="ACY2" i="1"/>
  <c r="M10" i="9" s="1"/>
  <c r="ACZ2" i="1"/>
  <c r="N10" i="9" s="1"/>
  <c r="ADA2" i="1"/>
  <c r="O10" i="9" s="1"/>
  <c r="ADB2" i="1"/>
  <c r="P10" i="9" s="1"/>
  <c r="ADC2" i="1"/>
  <c r="Q10" i="9" s="1"/>
  <c r="ADD2" i="1"/>
  <c r="R10" i="9" s="1"/>
  <c r="ADE2" i="1"/>
  <c r="ADF2" i="1"/>
  <c r="ADG2" i="1"/>
  <c r="ADH2" i="1"/>
  <c r="C11" i="9" s="1"/>
  <c r="ADI2" i="1"/>
  <c r="D11" i="9" s="1"/>
  <c r="ADJ2" i="1"/>
  <c r="E11" i="9" s="1"/>
  <c r="ADK2" i="1"/>
  <c r="F11" i="9" s="1"/>
  <c r="ADL2" i="1"/>
  <c r="G11" i="9" s="1"/>
  <c r="ADM2" i="1"/>
  <c r="H11" i="9" s="1"/>
  <c r="ADN2" i="1"/>
  <c r="I11" i="9" s="1"/>
  <c r="ADO2" i="1"/>
  <c r="J11" i="9" s="1"/>
  <c r="ADP2" i="1"/>
  <c r="K11" i="9" s="1"/>
  <c r="ADQ2" i="1"/>
  <c r="L11" i="9" s="1"/>
  <c r="ADR2" i="1"/>
  <c r="M11" i="9" s="1"/>
  <c r="ADS2" i="1"/>
  <c r="N11" i="9" s="1"/>
  <c r="ADT2" i="1"/>
  <c r="O11" i="9" s="1"/>
  <c r="ADU2" i="1"/>
  <c r="P11" i="9" s="1"/>
  <c r="ADV2" i="1"/>
  <c r="Q11" i="9" s="1"/>
  <c r="ADW2" i="1"/>
  <c r="R11" i="9" s="1"/>
  <c r="ADX2" i="1"/>
  <c r="ADY2" i="1"/>
  <c r="ADZ2" i="1"/>
  <c r="AEA2" i="1"/>
  <c r="AEB2" i="1"/>
  <c r="AEC2" i="1"/>
  <c r="AED2" i="1"/>
  <c r="AEE2" i="1"/>
  <c r="AEF2" i="1"/>
  <c r="AEG2" i="1"/>
  <c r="AEH2" i="1"/>
  <c r="AEI2" i="1"/>
  <c r="AEJ2" i="1"/>
  <c r="AEK2" i="1"/>
  <c r="AEL2" i="1"/>
  <c r="AEM2" i="1"/>
  <c r="AEN2" i="1"/>
  <c r="AEO2" i="1"/>
  <c r="AEP2" i="1"/>
  <c r="AEQ2" i="1"/>
  <c r="AER2" i="1"/>
  <c r="AES2" i="1"/>
  <c r="AET2" i="1"/>
  <c r="C7" i="9" s="1"/>
  <c r="AEU2" i="1"/>
  <c r="D7" i="9" s="1"/>
  <c r="AEV2" i="1"/>
  <c r="E7" i="9" s="1"/>
  <c r="AEW2" i="1"/>
  <c r="F7" i="9" s="1"/>
  <c r="AEX2" i="1"/>
  <c r="G7" i="9" s="1"/>
  <c r="AEY2" i="1"/>
  <c r="H7" i="9" s="1"/>
  <c r="AEZ2" i="1"/>
  <c r="I7" i="9" s="1"/>
  <c r="AFA2" i="1"/>
  <c r="J7" i="9" s="1"/>
  <c r="AFB2" i="1"/>
  <c r="K7" i="9" s="1"/>
  <c r="AFC2" i="1"/>
  <c r="L7" i="9" s="1"/>
  <c r="AFD2" i="1"/>
  <c r="M7" i="9" s="1"/>
  <c r="AFE2" i="1"/>
  <c r="N7" i="9" s="1"/>
  <c r="AFF2" i="1"/>
  <c r="O7" i="9" s="1"/>
  <c r="AFG2" i="1"/>
  <c r="P7" i="9" s="1"/>
  <c r="AFH2" i="1"/>
  <c r="Q7" i="9" s="1"/>
  <c r="AFI2" i="1"/>
  <c r="R7" i="9" s="1"/>
  <c r="AFJ2" i="1"/>
  <c r="AFK2" i="1"/>
  <c r="AFL2" i="1"/>
  <c r="AFM2" i="1"/>
  <c r="C8" i="9" s="1"/>
  <c r="AFN2" i="1"/>
  <c r="D8" i="9" s="1"/>
  <c r="AFO2" i="1"/>
  <c r="E8" i="9" s="1"/>
  <c r="AFP2" i="1"/>
  <c r="F8" i="9" s="1"/>
  <c r="AFQ2" i="1"/>
  <c r="G8" i="9" s="1"/>
  <c r="AFR2" i="1"/>
  <c r="H8" i="9" s="1"/>
  <c r="AFS2" i="1"/>
  <c r="I8" i="9" s="1"/>
  <c r="AFT2" i="1"/>
  <c r="J8" i="9" s="1"/>
  <c r="AFU2" i="1"/>
  <c r="K8" i="9" s="1"/>
  <c r="AFV2" i="1"/>
  <c r="L8" i="9" s="1"/>
  <c r="AFW2" i="1"/>
  <c r="M8" i="9" s="1"/>
  <c r="AFX2" i="1"/>
  <c r="N8" i="9" s="1"/>
  <c r="AFY2" i="1"/>
  <c r="O8" i="9" s="1"/>
  <c r="AFZ2" i="1"/>
  <c r="P8" i="9" s="1"/>
  <c r="AGA2" i="1"/>
  <c r="Q8" i="9" s="1"/>
  <c r="AGB2" i="1"/>
  <c r="R8" i="9" s="1"/>
  <c r="AGC2" i="1"/>
  <c r="AGD2" i="1"/>
  <c r="AGE2" i="1"/>
  <c r="AGF2" i="1"/>
  <c r="C9" i="9" s="1"/>
  <c r="AGG2" i="1"/>
  <c r="D9" i="9" s="1"/>
  <c r="AGH2" i="1"/>
  <c r="E9" i="9" s="1"/>
  <c r="AGI2" i="1"/>
  <c r="F9" i="9" s="1"/>
  <c r="AGJ2" i="1"/>
  <c r="G9" i="9" s="1"/>
  <c r="AGK2" i="1"/>
  <c r="H9" i="9" s="1"/>
  <c r="AGL2" i="1"/>
  <c r="I9" i="9" s="1"/>
  <c r="AGM2" i="1"/>
  <c r="J9" i="9" s="1"/>
  <c r="AGN2" i="1"/>
  <c r="K9" i="9" s="1"/>
  <c r="AGO2" i="1"/>
  <c r="L9" i="9" s="1"/>
  <c r="AGP2" i="1"/>
  <c r="M9" i="9" s="1"/>
  <c r="AGQ2" i="1"/>
  <c r="N9" i="9" s="1"/>
  <c r="AGR2" i="1"/>
  <c r="O9" i="9" s="1"/>
  <c r="AGS2" i="1"/>
  <c r="P9" i="9" s="1"/>
  <c r="AGT2" i="1"/>
  <c r="Q9" i="9" s="1"/>
  <c r="AGU2" i="1"/>
  <c r="R9" i="9" s="1"/>
  <c r="ACN3" i="1"/>
  <c r="A21" i="9" s="1"/>
  <c r="ACO3" i="1"/>
  <c r="C25" i="9" s="1"/>
  <c r="ACP3" i="1"/>
  <c r="D25" i="9" s="1"/>
  <c r="ACQ3" i="1"/>
  <c r="E25" i="9" s="1"/>
  <c r="ACR3" i="1"/>
  <c r="F25" i="9" s="1"/>
  <c r="ACS3" i="1"/>
  <c r="G25" i="9" s="1"/>
  <c r="ACT3" i="1"/>
  <c r="H25" i="9" s="1"/>
  <c r="ACU3" i="1"/>
  <c r="I25" i="9" s="1"/>
  <c r="ACV3" i="1"/>
  <c r="J25" i="9" s="1"/>
  <c r="ACW3" i="1"/>
  <c r="K25" i="9" s="1"/>
  <c r="ACX3" i="1"/>
  <c r="L25" i="9" s="1"/>
  <c r="ACY3" i="1"/>
  <c r="M25" i="9" s="1"/>
  <c r="ACZ3" i="1"/>
  <c r="N25" i="9" s="1"/>
  <c r="ADA3" i="1"/>
  <c r="O25" i="9" s="1"/>
  <c r="ADB3" i="1"/>
  <c r="P25" i="9" s="1"/>
  <c r="ADC3" i="1"/>
  <c r="Q25" i="9" s="1"/>
  <c r="ADD3" i="1"/>
  <c r="R25" i="9" s="1"/>
  <c r="ADE3" i="1"/>
  <c r="ADF3" i="1"/>
  <c r="ADG3" i="1"/>
  <c r="ADH3" i="1"/>
  <c r="C26" i="9" s="1"/>
  <c r="ADI3" i="1"/>
  <c r="D26" i="9" s="1"/>
  <c r="ADJ3" i="1"/>
  <c r="E26" i="9" s="1"/>
  <c r="ADK3" i="1"/>
  <c r="F26" i="9" s="1"/>
  <c r="ADL3" i="1"/>
  <c r="G26" i="9" s="1"/>
  <c r="ADM3" i="1"/>
  <c r="H26" i="9" s="1"/>
  <c r="ADN3" i="1"/>
  <c r="I26" i="9" s="1"/>
  <c r="ADO3" i="1"/>
  <c r="J26" i="9" s="1"/>
  <c r="ADP3" i="1"/>
  <c r="K26" i="9" s="1"/>
  <c r="ADQ3" i="1"/>
  <c r="L26" i="9" s="1"/>
  <c r="ADR3" i="1"/>
  <c r="M26" i="9" s="1"/>
  <c r="ADS3" i="1"/>
  <c r="N26" i="9" s="1"/>
  <c r="ADT3" i="1"/>
  <c r="O26" i="9" s="1"/>
  <c r="ADU3" i="1"/>
  <c r="P26" i="9" s="1"/>
  <c r="ADV3" i="1"/>
  <c r="Q26" i="9" s="1"/>
  <c r="ADW3" i="1"/>
  <c r="R26" i="9" s="1"/>
  <c r="ADX3" i="1"/>
  <c r="ADY3" i="1"/>
  <c r="ADZ3" i="1"/>
  <c r="AEA3" i="1"/>
  <c r="AEB3" i="1"/>
  <c r="AEC3" i="1"/>
  <c r="AED3" i="1"/>
  <c r="AEE3" i="1"/>
  <c r="AEF3" i="1"/>
  <c r="AEG3" i="1"/>
  <c r="AEH3" i="1"/>
  <c r="AEI3" i="1"/>
  <c r="AEJ3" i="1"/>
  <c r="AEK3" i="1"/>
  <c r="AEL3" i="1"/>
  <c r="AEM3" i="1"/>
  <c r="AEN3" i="1"/>
  <c r="AEO3" i="1"/>
  <c r="AEP3" i="1"/>
  <c r="AEQ3" i="1"/>
  <c r="AER3" i="1"/>
  <c r="AES3" i="1"/>
  <c r="AET3" i="1"/>
  <c r="C22" i="9" s="1"/>
  <c r="AEU3" i="1"/>
  <c r="D22" i="9" s="1"/>
  <c r="AEV3" i="1"/>
  <c r="E22" i="9" s="1"/>
  <c r="AEW3" i="1"/>
  <c r="F22" i="9" s="1"/>
  <c r="AEX3" i="1"/>
  <c r="G22" i="9" s="1"/>
  <c r="AEY3" i="1"/>
  <c r="H22" i="9" s="1"/>
  <c r="AEZ3" i="1"/>
  <c r="I22" i="9" s="1"/>
  <c r="AFA3" i="1"/>
  <c r="J22" i="9" s="1"/>
  <c r="AFB3" i="1"/>
  <c r="K22" i="9" s="1"/>
  <c r="AFC3" i="1"/>
  <c r="L22" i="9" s="1"/>
  <c r="AFD3" i="1"/>
  <c r="M22" i="9" s="1"/>
  <c r="AFE3" i="1"/>
  <c r="N22" i="9" s="1"/>
  <c r="AFF3" i="1"/>
  <c r="O22" i="9" s="1"/>
  <c r="AFG3" i="1"/>
  <c r="P22" i="9" s="1"/>
  <c r="AFH3" i="1"/>
  <c r="Q22" i="9" s="1"/>
  <c r="AFI3" i="1"/>
  <c r="R22" i="9" s="1"/>
  <c r="AFJ3" i="1"/>
  <c r="AFK3" i="1"/>
  <c r="AFL3" i="1"/>
  <c r="AFM3" i="1"/>
  <c r="C23" i="9" s="1"/>
  <c r="AFN3" i="1"/>
  <c r="D23" i="9" s="1"/>
  <c r="AFO3" i="1"/>
  <c r="E23" i="9" s="1"/>
  <c r="AFP3" i="1"/>
  <c r="F23" i="9" s="1"/>
  <c r="AFQ3" i="1"/>
  <c r="G23" i="9" s="1"/>
  <c r="AFR3" i="1"/>
  <c r="H23" i="9" s="1"/>
  <c r="AFS3" i="1"/>
  <c r="I23" i="9" s="1"/>
  <c r="AFT3" i="1"/>
  <c r="J23" i="9" s="1"/>
  <c r="AFU3" i="1"/>
  <c r="K23" i="9" s="1"/>
  <c r="AFV3" i="1"/>
  <c r="L23" i="9" s="1"/>
  <c r="AFW3" i="1"/>
  <c r="M23" i="9" s="1"/>
  <c r="AFX3" i="1"/>
  <c r="N23" i="9" s="1"/>
  <c r="AFY3" i="1"/>
  <c r="O23" i="9" s="1"/>
  <c r="AFZ3" i="1"/>
  <c r="P23" i="9" s="1"/>
  <c r="AGA3" i="1"/>
  <c r="Q23" i="9" s="1"/>
  <c r="AGB3" i="1"/>
  <c r="R23" i="9" s="1"/>
  <c r="AGC3" i="1"/>
  <c r="AGD3" i="1"/>
  <c r="AGE3" i="1"/>
  <c r="AGF3" i="1"/>
  <c r="C24" i="9" s="1"/>
  <c r="AGG3" i="1"/>
  <c r="D24" i="9" s="1"/>
  <c r="AGH3" i="1"/>
  <c r="E24" i="9" s="1"/>
  <c r="AGI3" i="1"/>
  <c r="F24" i="9" s="1"/>
  <c r="AGJ3" i="1"/>
  <c r="G24" i="9" s="1"/>
  <c r="AGK3" i="1"/>
  <c r="H24" i="9" s="1"/>
  <c r="AGL3" i="1"/>
  <c r="I24" i="9" s="1"/>
  <c r="AGM3" i="1"/>
  <c r="J24" i="9" s="1"/>
  <c r="AGN3" i="1"/>
  <c r="K24" i="9" s="1"/>
  <c r="AGO3" i="1"/>
  <c r="L24" i="9" s="1"/>
  <c r="AGP3" i="1"/>
  <c r="M24" i="9" s="1"/>
  <c r="AGQ3" i="1"/>
  <c r="N24" i="9" s="1"/>
  <c r="AGR3" i="1"/>
  <c r="O24" i="9" s="1"/>
  <c r="AGS3" i="1"/>
  <c r="P24" i="9" s="1"/>
  <c r="AGT3" i="1"/>
  <c r="Q24" i="9" s="1"/>
  <c r="AGU3" i="1"/>
  <c r="R24" i="9" s="1"/>
  <c r="ACM3" i="1"/>
  <c r="ACM2" i="1"/>
  <c r="ACM1" i="1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30" i="8"/>
  <c r="B47" i="8"/>
  <c r="C47" i="8"/>
  <c r="B48" i="8"/>
  <c r="C48" i="8"/>
  <c r="B49" i="8"/>
  <c r="C49" i="8"/>
  <c r="B50" i="8"/>
  <c r="C50" i="8"/>
  <c r="B51" i="8"/>
  <c r="C51" i="8"/>
  <c r="B52" i="8"/>
  <c r="C52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30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31" i="8"/>
  <c r="B30" i="8"/>
  <c r="F9" i="8"/>
  <c r="E7" i="8"/>
  <c r="E8" i="8"/>
  <c r="E9" i="8"/>
  <c r="E10" i="8"/>
  <c r="E11" i="8"/>
  <c r="E12" i="8"/>
  <c r="E13" i="8"/>
  <c r="E14" i="8"/>
  <c r="E15" i="8"/>
  <c r="E16" i="8"/>
  <c r="E17" i="8"/>
  <c r="E18" i="8"/>
  <c r="F18" i="8" s="1"/>
  <c r="E19" i="8"/>
  <c r="E20" i="8"/>
  <c r="E21" i="8"/>
  <c r="E22" i="8"/>
  <c r="E23" i="8"/>
  <c r="E24" i="8"/>
  <c r="E6" i="8"/>
  <c r="D7" i="8"/>
  <c r="D8" i="8"/>
  <c r="D9" i="8"/>
  <c r="D10" i="8"/>
  <c r="D11" i="8"/>
  <c r="F11" i="8" s="1"/>
  <c r="D12" i="8"/>
  <c r="D13" i="8"/>
  <c r="D14" i="8"/>
  <c r="D15" i="8"/>
  <c r="D16" i="8"/>
  <c r="D17" i="8"/>
  <c r="D18" i="8"/>
  <c r="D19" i="8"/>
  <c r="F19" i="8" s="1"/>
  <c r="D20" i="8"/>
  <c r="D21" i="8"/>
  <c r="D22" i="8"/>
  <c r="D23" i="8"/>
  <c r="D24" i="8"/>
  <c r="D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6" i="8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6" i="8"/>
  <c r="ABS1" i="1"/>
  <c r="ABT1" i="1"/>
  <c r="ABU1" i="1"/>
  <c r="ABV1" i="1"/>
  <c r="ABW1" i="1"/>
  <c r="ABX1" i="1"/>
  <c r="ABY1" i="1"/>
  <c r="ABZ1" i="1"/>
  <c r="ACA1" i="1"/>
  <c r="ACB1" i="1"/>
  <c r="ACC1" i="1"/>
  <c r="ACD1" i="1"/>
  <c r="ACE1" i="1"/>
  <c r="ACG1" i="1"/>
  <c r="ACH1" i="1"/>
  <c r="ACI1" i="1"/>
  <c r="ACJ1" i="1"/>
  <c r="ACK1" i="1"/>
  <c r="ABS2" i="1"/>
  <c r="ABT2" i="1"/>
  <c r="ABU2" i="1"/>
  <c r="ABV2" i="1"/>
  <c r="ABW2" i="1"/>
  <c r="ABX2" i="1"/>
  <c r="ABY2" i="1"/>
  <c r="ABZ2" i="1"/>
  <c r="ACA2" i="1"/>
  <c r="ACB2" i="1"/>
  <c r="ACC2" i="1"/>
  <c r="ACD2" i="1"/>
  <c r="ACE2" i="1"/>
  <c r="ACG2" i="1"/>
  <c r="ACH2" i="1"/>
  <c r="ACI2" i="1"/>
  <c r="ACJ2" i="1"/>
  <c r="ACK2" i="1"/>
  <c r="ABS3" i="1"/>
  <c r="ABT3" i="1"/>
  <c r="ABU3" i="1"/>
  <c r="ABV3" i="1"/>
  <c r="ABW3" i="1"/>
  <c r="ABX3" i="1"/>
  <c r="ABY3" i="1"/>
  <c r="ABZ3" i="1"/>
  <c r="ACA3" i="1"/>
  <c r="ACB3" i="1"/>
  <c r="ACC3" i="1"/>
  <c r="ACD3" i="1"/>
  <c r="ACE3" i="1"/>
  <c r="ACG3" i="1"/>
  <c r="ACH3" i="1"/>
  <c r="ACI3" i="1"/>
  <c r="ACJ3" i="1"/>
  <c r="ACK3" i="1"/>
  <c r="ABR1" i="1"/>
  <c r="ABR2" i="1"/>
  <c r="ABR3" i="1"/>
  <c r="ABQ3" i="1"/>
  <c r="ABQ2" i="1"/>
  <c r="ABQ1" i="1"/>
  <c r="F6" i="8" l="1"/>
  <c r="F10" i="8"/>
  <c r="G19" i="8"/>
  <c r="F17" i="8"/>
  <c r="F24" i="8"/>
  <c r="F36" i="8"/>
  <c r="G36" i="8" s="1"/>
  <c r="P12" i="9"/>
  <c r="P14" i="9" s="1"/>
  <c r="H12" i="9"/>
  <c r="H13" i="9" s="1"/>
  <c r="L12" i="9"/>
  <c r="L14" i="9" s="1"/>
  <c r="D12" i="9"/>
  <c r="D13" i="9" s="1"/>
  <c r="Q12" i="9"/>
  <c r="I12" i="9"/>
  <c r="O12" i="9"/>
  <c r="G12" i="9"/>
  <c r="S11" i="9"/>
  <c r="N12" i="9"/>
  <c r="F12" i="9"/>
  <c r="M12" i="9"/>
  <c r="E12" i="9"/>
  <c r="K12" i="9"/>
  <c r="C12" i="9"/>
  <c r="S10" i="9"/>
  <c r="R12" i="9"/>
  <c r="J12" i="9"/>
  <c r="N27" i="9"/>
  <c r="N28" i="9" s="1"/>
  <c r="F51" i="8"/>
  <c r="G51" i="8" s="1"/>
  <c r="F43" i="8"/>
  <c r="G43" i="8" s="1"/>
  <c r="F35" i="8"/>
  <c r="G35" i="8" s="1"/>
  <c r="F48" i="8"/>
  <c r="G48" i="8" s="1"/>
  <c r="F41" i="8"/>
  <c r="G41" i="8" s="1"/>
  <c r="F40" i="8"/>
  <c r="G40" i="8" s="1"/>
  <c r="F27" i="9"/>
  <c r="F28" i="9" s="1"/>
  <c r="F32" i="8"/>
  <c r="G32" i="8" s="1"/>
  <c r="O27" i="9"/>
  <c r="O29" i="9" s="1"/>
  <c r="G27" i="9"/>
  <c r="G29" i="9" s="1"/>
  <c r="F33" i="8"/>
  <c r="G33" i="8" s="1"/>
  <c r="F49" i="8"/>
  <c r="G49" i="8" s="1"/>
  <c r="F30" i="8"/>
  <c r="G30" i="8" s="1"/>
  <c r="F52" i="8"/>
  <c r="G52" i="8" s="1"/>
  <c r="F44" i="8"/>
  <c r="G44" i="8" s="1"/>
  <c r="F50" i="8"/>
  <c r="G50" i="8" s="1"/>
  <c r="F42" i="8"/>
  <c r="G42" i="8" s="1"/>
  <c r="F34" i="8"/>
  <c r="G34" i="8" s="1"/>
  <c r="F47" i="8"/>
  <c r="G47" i="8" s="1"/>
  <c r="F39" i="8"/>
  <c r="G39" i="8" s="1"/>
  <c r="F31" i="8"/>
  <c r="G31" i="8" s="1"/>
  <c r="F46" i="8"/>
  <c r="G46" i="8" s="1"/>
  <c r="F38" i="8"/>
  <c r="G38" i="8" s="1"/>
  <c r="F45" i="8"/>
  <c r="G45" i="8" s="1"/>
  <c r="F37" i="8"/>
  <c r="G37" i="8" s="1"/>
  <c r="P27" i="9"/>
  <c r="P29" i="9" s="1"/>
  <c r="H27" i="9"/>
  <c r="H29" i="9" s="1"/>
  <c r="M27" i="9"/>
  <c r="E27" i="9"/>
  <c r="L27" i="9"/>
  <c r="D27" i="9"/>
  <c r="S26" i="9"/>
  <c r="K27" i="9"/>
  <c r="S25" i="9"/>
  <c r="C27" i="9"/>
  <c r="R27" i="9"/>
  <c r="J27" i="9"/>
  <c r="Q27" i="9"/>
  <c r="I27" i="9"/>
  <c r="G18" i="8"/>
  <c r="G10" i="8"/>
  <c r="F16" i="8"/>
  <c r="G16" i="8" s="1"/>
  <c r="F8" i="8"/>
  <c r="G8" i="8" s="1"/>
  <c r="G6" i="8"/>
  <c r="G17" i="8"/>
  <c r="G9" i="8"/>
  <c r="F23" i="8"/>
  <c r="G23" i="8" s="1"/>
  <c r="F15" i="8"/>
  <c r="G15" i="8" s="1"/>
  <c r="F7" i="8"/>
  <c r="G7" i="8" s="1"/>
  <c r="F22" i="8"/>
  <c r="G22" i="8" s="1"/>
  <c r="F14" i="8"/>
  <c r="G14" i="8" s="1"/>
  <c r="F21" i="8"/>
  <c r="G21" i="8" s="1"/>
  <c r="F13" i="8"/>
  <c r="G13" i="8" s="1"/>
  <c r="F20" i="8"/>
  <c r="G20" i="8" s="1"/>
  <c r="F12" i="8"/>
  <c r="G12" i="8" s="1"/>
  <c r="G11" i="8"/>
  <c r="G24" i="8"/>
  <c r="P13" i="9" l="1"/>
  <c r="P15" i="9" s="1"/>
  <c r="L13" i="9"/>
  <c r="L15" i="9" s="1"/>
  <c r="D14" i="9"/>
  <c r="D15" i="9" s="1"/>
  <c r="H14" i="9"/>
  <c r="H15" i="9" s="1"/>
  <c r="G14" i="9"/>
  <c r="G13" i="9"/>
  <c r="O13" i="9"/>
  <c r="O14" i="9"/>
  <c r="J13" i="9"/>
  <c r="J14" i="9"/>
  <c r="R13" i="9"/>
  <c r="R14" i="9"/>
  <c r="E14" i="9"/>
  <c r="E13" i="9"/>
  <c r="M14" i="9"/>
  <c r="M13" i="9"/>
  <c r="S12" i="9"/>
  <c r="C14" i="9"/>
  <c r="C13" i="9"/>
  <c r="F14" i="9"/>
  <c r="F13" i="9"/>
  <c r="K14" i="9"/>
  <c r="K13" i="9"/>
  <c r="N14" i="9"/>
  <c r="N13" i="9"/>
  <c r="I14" i="9"/>
  <c r="I13" i="9"/>
  <c r="Q14" i="9"/>
  <c r="Q13" i="9"/>
  <c r="F29" i="9"/>
  <c r="F30" i="9" s="1"/>
  <c r="N29" i="9"/>
  <c r="N30" i="9" s="1"/>
  <c r="O28" i="9"/>
  <c r="O30" i="9" s="1"/>
  <c r="G28" i="9"/>
  <c r="G30" i="9" s="1"/>
  <c r="H28" i="9"/>
  <c r="H30" i="9" s="1"/>
  <c r="P28" i="9"/>
  <c r="P30" i="9" s="1"/>
  <c r="L28" i="9"/>
  <c r="L29" i="9"/>
  <c r="K29" i="9"/>
  <c r="K28" i="9"/>
  <c r="Q29" i="9"/>
  <c r="Q28" i="9"/>
  <c r="E29" i="9"/>
  <c r="E28" i="9"/>
  <c r="I29" i="9"/>
  <c r="I28" i="9"/>
  <c r="M29" i="9"/>
  <c r="M28" i="9"/>
  <c r="C29" i="9"/>
  <c r="C28" i="9"/>
  <c r="S27" i="9"/>
  <c r="J28" i="9"/>
  <c r="J29" i="9"/>
  <c r="D29" i="9"/>
  <c r="D28" i="9"/>
  <c r="R28" i="9"/>
  <c r="R29" i="9"/>
  <c r="K15" i="9" l="1"/>
  <c r="Q15" i="9"/>
  <c r="E15" i="9"/>
  <c r="G15" i="9"/>
  <c r="I15" i="9"/>
  <c r="N15" i="9"/>
  <c r="C15" i="9"/>
  <c r="S13" i="9"/>
  <c r="R15" i="9"/>
  <c r="S14" i="9"/>
  <c r="J15" i="9"/>
  <c r="M15" i="9"/>
  <c r="O15" i="9"/>
  <c r="F15" i="9"/>
  <c r="M30" i="9"/>
  <c r="E30" i="9"/>
  <c r="D30" i="9"/>
  <c r="I30" i="9"/>
  <c r="J30" i="9"/>
  <c r="S29" i="9"/>
  <c r="K30" i="9"/>
  <c r="C30" i="9"/>
  <c r="S28" i="9"/>
  <c r="Q30" i="9"/>
  <c r="R30" i="9"/>
  <c r="L30" i="9"/>
  <c r="S15" i="9" l="1"/>
  <c r="S30" i="9"/>
  <c r="WN4" i="1" l="1"/>
  <c r="AAP4" i="1"/>
  <c r="B155" i="6"/>
  <c r="I155" i="6" s="1"/>
  <c r="B156" i="6"/>
  <c r="B157" i="6"/>
  <c r="I157" i="6" s="1"/>
  <c r="B158" i="6"/>
  <c r="I158" i="6" s="1"/>
  <c r="B159" i="6"/>
  <c r="I159" i="6" s="1"/>
  <c r="B160" i="6"/>
  <c r="T160" i="6" s="1"/>
  <c r="B161" i="6"/>
  <c r="B162" i="6"/>
  <c r="T162" i="6" s="1"/>
  <c r="B163" i="6"/>
  <c r="I163" i="6" s="1"/>
  <c r="B164" i="6"/>
  <c r="B165" i="6"/>
  <c r="B166" i="6"/>
  <c r="I166" i="6" s="1"/>
  <c r="B167" i="6"/>
  <c r="I167" i="6" s="1"/>
  <c r="B168" i="6"/>
  <c r="T168" i="6" s="1"/>
  <c r="B169" i="6"/>
  <c r="B170" i="6"/>
  <c r="T170" i="6" s="1"/>
  <c r="B171" i="6"/>
  <c r="I171" i="6" s="1"/>
  <c r="B172" i="6"/>
  <c r="B173" i="6"/>
  <c r="I173" i="6" s="1"/>
  <c r="B174" i="6"/>
  <c r="I174" i="6" s="1"/>
  <c r="B175" i="6"/>
  <c r="I175" i="6" s="1"/>
  <c r="B176" i="6"/>
  <c r="T176" i="6" s="1"/>
  <c r="B154" i="6"/>
  <c r="J125" i="6"/>
  <c r="K125" i="6"/>
  <c r="L125" i="6"/>
  <c r="M125" i="6"/>
  <c r="N125" i="6"/>
  <c r="O125" i="6"/>
  <c r="P125" i="6"/>
  <c r="Q125" i="6"/>
  <c r="J126" i="6"/>
  <c r="K126" i="6"/>
  <c r="L126" i="6"/>
  <c r="M126" i="6"/>
  <c r="N126" i="6"/>
  <c r="O126" i="6"/>
  <c r="P126" i="6"/>
  <c r="Q126" i="6"/>
  <c r="J127" i="6"/>
  <c r="K127" i="6"/>
  <c r="L127" i="6"/>
  <c r="M127" i="6"/>
  <c r="N127" i="6"/>
  <c r="O127" i="6"/>
  <c r="P127" i="6"/>
  <c r="Q127" i="6"/>
  <c r="J128" i="6"/>
  <c r="K128" i="6"/>
  <c r="L128" i="6"/>
  <c r="M128" i="6"/>
  <c r="N128" i="6"/>
  <c r="O128" i="6"/>
  <c r="P128" i="6"/>
  <c r="Q128" i="6"/>
  <c r="J129" i="6"/>
  <c r="K129" i="6"/>
  <c r="L129" i="6"/>
  <c r="M129" i="6"/>
  <c r="N129" i="6"/>
  <c r="O129" i="6"/>
  <c r="P129" i="6"/>
  <c r="Q129" i="6"/>
  <c r="J130" i="6"/>
  <c r="K130" i="6"/>
  <c r="L130" i="6"/>
  <c r="M130" i="6"/>
  <c r="N130" i="6"/>
  <c r="O130" i="6"/>
  <c r="P130" i="6"/>
  <c r="Q130" i="6"/>
  <c r="J131" i="6"/>
  <c r="K131" i="6"/>
  <c r="L131" i="6"/>
  <c r="M131" i="6"/>
  <c r="N131" i="6"/>
  <c r="O131" i="6"/>
  <c r="P131" i="6"/>
  <c r="Q131" i="6"/>
  <c r="J132" i="6"/>
  <c r="K132" i="6"/>
  <c r="L132" i="6"/>
  <c r="M132" i="6"/>
  <c r="N132" i="6"/>
  <c r="O132" i="6"/>
  <c r="P132" i="6"/>
  <c r="Q132" i="6"/>
  <c r="J133" i="6"/>
  <c r="K133" i="6"/>
  <c r="L133" i="6"/>
  <c r="M133" i="6"/>
  <c r="N133" i="6"/>
  <c r="O133" i="6"/>
  <c r="P133" i="6"/>
  <c r="Q133" i="6"/>
  <c r="J134" i="6"/>
  <c r="K134" i="6"/>
  <c r="L134" i="6"/>
  <c r="M134" i="6"/>
  <c r="N134" i="6"/>
  <c r="O134" i="6"/>
  <c r="P134" i="6"/>
  <c r="Q134" i="6"/>
  <c r="J135" i="6"/>
  <c r="K135" i="6"/>
  <c r="L135" i="6"/>
  <c r="M135" i="6"/>
  <c r="N135" i="6"/>
  <c r="O135" i="6"/>
  <c r="P135" i="6"/>
  <c r="Q135" i="6"/>
  <c r="J136" i="6"/>
  <c r="K136" i="6"/>
  <c r="L136" i="6"/>
  <c r="M136" i="6"/>
  <c r="N136" i="6"/>
  <c r="O136" i="6"/>
  <c r="P136" i="6"/>
  <c r="Q136" i="6"/>
  <c r="J137" i="6"/>
  <c r="K137" i="6"/>
  <c r="L137" i="6"/>
  <c r="M137" i="6"/>
  <c r="N137" i="6"/>
  <c r="O137" i="6"/>
  <c r="P137" i="6"/>
  <c r="Q137" i="6"/>
  <c r="J138" i="6"/>
  <c r="K138" i="6"/>
  <c r="L138" i="6"/>
  <c r="M138" i="6"/>
  <c r="N138" i="6"/>
  <c r="O138" i="6"/>
  <c r="P138" i="6"/>
  <c r="Q138" i="6"/>
  <c r="J139" i="6"/>
  <c r="K139" i="6"/>
  <c r="L139" i="6"/>
  <c r="M139" i="6"/>
  <c r="N139" i="6"/>
  <c r="O139" i="6"/>
  <c r="P139" i="6"/>
  <c r="Q139" i="6"/>
  <c r="J140" i="6"/>
  <c r="K140" i="6"/>
  <c r="L140" i="6"/>
  <c r="M140" i="6"/>
  <c r="N140" i="6"/>
  <c r="O140" i="6"/>
  <c r="P140" i="6"/>
  <c r="Q140" i="6"/>
  <c r="J141" i="6"/>
  <c r="K141" i="6"/>
  <c r="L141" i="6"/>
  <c r="M141" i="6"/>
  <c r="N141" i="6"/>
  <c r="O141" i="6"/>
  <c r="P141" i="6"/>
  <c r="Q141" i="6"/>
  <c r="J142" i="6"/>
  <c r="K142" i="6"/>
  <c r="L142" i="6"/>
  <c r="M142" i="6"/>
  <c r="N142" i="6"/>
  <c r="O142" i="6"/>
  <c r="P142" i="6"/>
  <c r="Q142" i="6"/>
  <c r="J143" i="6"/>
  <c r="K143" i="6"/>
  <c r="L143" i="6"/>
  <c r="M143" i="6"/>
  <c r="N143" i="6"/>
  <c r="O143" i="6"/>
  <c r="P143" i="6"/>
  <c r="Q143" i="6"/>
  <c r="J144" i="6"/>
  <c r="K144" i="6"/>
  <c r="L144" i="6"/>
  <c r="M144" i="6"/>
  <c r="N144" i="6"/>
  <c r="O144" i="6"/>
  <c r="P144" i="6"/>
  <c r="Q144" i="6"/>
  <c r="J145" i="6"/>
  <c r="K145" i="6"/>
  <c r="L145" i="6"/>
  <c r="M145" i="6"/>
  <c r="N145" i="6"/>
  <c r="O145" i="6"/>
  <c r="P145" i="6"/>
  <c r="Q145" i="6"/>
  <c r="J146" i="6"/>
  <c r="K146" i="6"/>
  <c r="L146" i="6"/>
  <c r="M146" i="6"/>
  <c r="N146" i="6"/>
  <c r="O146" i="6"/>
  <c r="P146" i="6"/>
  <c r="Q146" i="6"/>
  <c r="Q124" i="6"/>
  <c r="P124" i="6"/>
  <c r="O124" i="6"/>
  <c r="N124" i="6"/>
  <c r="M124" i="6"/>
  <c r="L124" i="6"/>
  <c r="K124" i="6"/>
  <c r="J124" i="6"/>
  <c r="I125" i="6"/>
  <c r="I126" i="6"/>
  <c r="I127" i="6"/>
  <c r="I128" i="6"/>
  <c r="I129" i="6"/>
  <c r="I130" i="6"/>
  <c r="I131" i="6"/>
  <c r="I132" i="6"/>
  <c r="I133" i="6"/>
  <c r="I134" i="6"/>
  <c r="I135" i="6"/>
  <c r="I136" i="6"/>
  <c r="I137" i="6"/>
  <c r="I138" i="6"/>
  <c r="I139" i="6"/>
  <c r="I140" i="6"/>
  <c r="I141" i="6"/>
  <c r="I142" i="6"/>
  <c r="I143" i="6"/>
  <c r="I144" i="6"/>
  <c r="I145" i="6"/>
  <c r="I146" i="6"/>
  <c r="I124" i="6"/>
  <c r="C125" i="6"/>
  <c r="D125" i="6"/>
  <c r="E125" i="6"/>
  <c r="F125" i="6"/>
  <c r="C126" i="6"/>
  <c r="D126" i="6"/>
  <c r="E126" i="6"/>
  <c r="F126" i="6"/>
  <c r="C127" i="6"/>
  <c r="D127" i="6"/>
  <c r="E127" i="6"/>
  <c r="F127" i="6"/>
  <c r="C128" i="6"/>
  <c r="D128" i="6"/>
  <c r="E128" i="6"/>
  <c r="F128" i="6"/>
  <c r="C129" i="6"/>
  <c r="D129" i="6"/>
  <c r="E129" i="6"/>
  <c r="F129" i="6"/>
  <c r="C130" i="6"/>
  <c r="D130" i="6"/>
  <c r="E130" i="6"/>
  <c r="F130" i="6"/>
  <c r="C131" i="6"/>
  <c r="D131" i="6"/>
  <c r="E131" i="6"/>
  <c r="F131" i="6"/>
  <c r="C132" i="6"/>
  <c r="D132" i="6"/>
  <c r="E132" i="6"/>
  <c r="F132" i="6"/>
  <c r="C133" i="6"/>
  <c r="D133" i="6"/>
  <c r="E133" i="6"/>
  <c r="F133" i="6"/>
  <c r="C134" i="6"/>
  <c r="D134" i="6"/>
  <c r="E134" i="6"/>
  <c r="F134" i="6"/>
  <c r="C135" i="6"/>
  <c r="D135" i="6"/>
  <c r="E135" i="6"/>
  <c r="F135" i="6"/>
  <c r="C136" i="6"/>
  <c r="D136" i="6"/>
  <c r="E136" i="6"/>
  <c r="F136" i="6"/>
  <c r="C137" i="6"/>
  <c r="D137" i="6"/>
  <c r="E137" i="6"/>
  <c r="F137" i="6"/>
  <c r="C138" i="6"/>
  <c r="D138" i="6"/>
  <c r="E138" i="6"/>
  <c r="F138" i="6"/>
  <c r="C139" i="6"/>
  <c r="D139" i="6"/>
  <c r="E139" i="6"/>
  <c r="F139" i="6"/>
  <c r="C140" i="6"/>
  <c r="D140" i="6"/>
  <c r="E140" i="6"/>
  <c r="F140" i="6"/>
  <c r="C141" i="6"/>
  <c r="D141" i="6"/>
  <c r="E141" i="6"/>
  <c r="F141" i="6"/>
  <c r="C142" i="6"/>
  <c r="D142" i="6"/>
  <c r="E142" i="6"/>
  <c r="F142" i="6"/>
  <c r="C143" i="6"/>
  <c r="D143" i="6"/>
  <c r="E143" i="6"/>
  <c r="F143" i="6"/>
  <c r="C144" i="6"/>
  <c r="D144" i="6"/>
  <c r="E144" i="6"/>
  <c r="F144" i="6"/>
  <c r="C145" i="6"/>
  <c r="D145" i="6"/>
  <c r="E145" i="6"/>
  <c r="F145" i="6"/>
  <c r="C146" i="6"/>
  <c r="D146" i="6"/>
  <c r="E146" i="6"/>
  <c r="F146" i="6"/>
  <c r="F124" i="6"/>
  <c r="E124" i="6"/>
  <c r="D124" i="6"/>
  <c r="C124" i="6"/>
  <c r="B125" i="6"/>
  <c r="B126" i="6"/>
  <c r="B127" i="6"/>
  <c r="B128" i="6"/>
  <c r="B129" i="6"/>
  <c r="B130" i="6"/>
  <c r="B131" i="6"/>
  <c r="B132" i="6"/>
  <c r="B133" i="6"/>
  <c r="B134" i="6"/>
  <c r="B135" i="6"/>
  <c r="B136" i="6"/>
  <c r="B137" i="6"/>
  <c r="B138" i="6"/>
  <c r="B139" i="6"/>
  <c r="B140" i="6"/>
  <c r="B141" i="6"/>
  <c r="B142" i="6"/>
  <c r="B143" i="6"/>
  <c r="B144" i="6"/>
  <c r="B145" i="6"/>
  <c r="B146" i="6"/>
  <c r="B124" i="6"/>
  <c r="J98" i="6"/>
  <c r="K98" i="6"/>
  <c r="L98" i="6"/>
  <c r="M98" i="6"/>
  <c r="N98" i="6"/>
  <c r="O98" i="6"/>
  <c r="P98" i="6"/>
  <c r="Q98" i="6"/>
  <c r="J99" i="6"/>
  <c r="K99" i="6"/>
  <c r="L99" i="6"/>
  <c r="M99" i="6"/>
  <c r="N99" i="6"/>
  <c r="O99" i="6"/>
  <c r="P99" i="6"/>
  <c r="Q99" i="6"/>
  <c r="J100" i="6"/>
  <c r="K100" i="6"/>
  <c r="L100" i="6"/>
  <c r="M100" i="6"/>
  <c r="N100" i="6"/>
  <c r="O100" i="6"/>
  <c r="P100" i="6"/>
  <c r="Q100" i="6"/>
  <c r="J101" i="6"/>
  <c r="K101" i="6"/>
  <c r="L101" i="6"/>
  <c r="M101" i="6"/>
  <c r="N101" i="6"/>
  <c r="O101" i="6"/>
  <c r="P101" i="6"/>
  <c r="Q101" i="6"/>
  <c r="J102" i="6"/>
  <c r="K102" i="6"/>
  <c r="L102" i="6"/>
  <c r="M102" i="6"/>
  <c r="N102" i="6"/>
  <c r="O102" i="6"/>
  <c r="P102" i="6"/>
  <c r="Q102" i="6"/>
  <c r="J103" i="6"/>
  <c r="K103" i="6"/>
  <c r="L103" i="6"/>
  <c r="M103" i="6"/>
  <c r="N103" i="6"/>
  <c r="O103" i="6"/>
  <c r="P103" i="6"/>
  <c r="Q103" i="6"/>
  <c r="J104" i="6"/>
  <c r="K104" i="6"/>
  <c r="L104" i="6"/>
  <c r="M104" i="6"/>
  <c r="N104" i="6"/>
  <c r="O104" i="6"/>
  <c r="P104" i="6"/>
  <c r="Q104" i="6"/>
  <c r="J105" i="6"/>
  <c r="K105" i="6"/>
  <c r="L105" i="6"/>
  <c r="M105" i="6"/>
  <c r="N105" i="6"/>
  <c r="O105" i="6"/>
  <c r="P105" i="6"/>
  <c r="Q105" i="6"/>
  <c r="J106" i="6"/>
  <c r="K106" i="6"/>
  <c r="L106" i="6"/>
  <c r="M106" i="6"/>
  <c r="N106" i="6"/>
  <c r="O106" i="6"/>
  <c r="P106" i="6"/>
  <c r="Q106" i="6"/>
  <c r="J107" i="6"/>
  <c r="K107" i="6"/>
  <c r="L107" i="6"/>
  <c r="M107" i="6"/>
  <c r="N107" i="6"/>
  <c r="O107" i="6"/>
  <c r="P107" i="6"/>
  <c r="Q107" i="6"/>
  <c r="J108" i="6"/>
  <c r="K108" i="6"/>
  <c r="L108" i="6"/>
  <c r="M108" i="6"/>
  <c r="N108" i="6"/>
  <c r="O108" i="6"/>
  <c r="P108" i="6"/>
  <c r="Q108" i="6"/>
  <c r="J109" i="6"/>
  <c r="K109" i="6"/>
  <c r="L109" i="6"/>
  <c r="M109" i="6"/>
  <c r="N109" i="6"/>
  <c r="O109" i="6"/>
  <c r="P109" i="6"/>
  <c r="Q109" i="6"/>
  <c r="J110" i="6"/>
  <c r="K110" i="6"/>
  <c r="L110" i="6"/>
  <c r="M110" i="6"/>
  <c r="N110" i="6"/>
  <c r="O110" i="6"/>
  <c r="P110" i="6"/>
  <c r="Q110" i="6"/>
  <c r="J111" i="6"/>
  <c r="K111" i="6"/>
  <c r="L111" i="6"/>
  <c r="M111" i="6"/>
  <c r="N111" i="6"/>
  <c r="O111" i="6"/>
  <c r="P111" i="6"/>
  <c r="Q111" i="6"/>
  <c r="J112" i="6"/>
  <c r="K112" i="6"/>
  <c r="L112" i="6"/>
  <c r="M112" i="6"/>
  <c r="N112" i="6"/>
  <c r="O112" i="6"/>
  <c r="P112" i="6"/>
  <c r="Q112" i="6"/>
  <c r="J113" i="6"/>
  <c r="K113" i="6"/>
  <c r="L113" i="6"/>
  <c r="M113" i="6"/>
  <c r="N113" i="6"/>
  <c r="O113" i="6"/>
  <c r="P113" i="6"/>
  <c r="Q113" i="6"/>
  <c r="J114" i="6"/>
  <c r="K114" i="6"/>
  <c r="L114" i="6"/>
  <c r="M114" i="6"/>
  <c r="N114" i="6"/>
  <c r="O114" i="6"/>
  <c r="P114" i="6"/>
  <c r="Q114" i="6"/>
  <c r="J115" i="6"/>
  <c r="K115" i="6"/>
  <c r="L115" i="6"/>
  <c r="M115" i="6"/>
  <c r="N115" i="6"/>
  <c r="O115" i="6"/>
  <c r="P115" i="6"/>
  <c r="Q115" i="6"/>
  <c r="J116" i="6"/>
  <c r="K116" i="6"/>
  <c r="L116" i="6"/>
  <c r="M116" i="6"/>
  <c r="N116" i="6"/>
  <c r="O116" i="6"/>
  <c r="P116" i="6"/>
  <c r="Q116" i="6"/>
  <c r="J117" i="6"/>
  <c r="K117" i="6"/>
  <c r="L117" i="6"/>
  <c r="M117" i="6"/>
  <c r="N117" i="6"/>
  <c r="O117" i="6"/>
  <c r="P117" i="6"/>
  <c r="Q117" i="6"/>
  <c r="J118" i="6"/>
  <c r="K118" i="6"/>
  <c r="L118" i="6"/>
  <c r="M118" i="6"/>
  <c r="N118" i="6"/>
  <c r="O118" i="6"/>
  <c r="P118" i="6"/>
  <c r="Q118" i="6"/>
  <c r="J119" i="6"/>
  <c r="K119" i="6"/>
  <c r="L119" i="6"/>
  <c r="M119" i="6"/>
  <c r="N119" i="6"/>
  <c r="O119" i="6"/>
  <c r="P119" i="6"/>
  <c r="Q119" i="6"/>
  <c r="Q97" i="6"/>
  <c r="P97" i="6"/>
  <c r="O97" i="6"/>
  <c r="N97" i="6"/>
  <c r="M97" i="6"/>
  <c r="L97" i="6"/>
  <c r="K97" i="6"/>
  <c r="J97" i="6"/>
  <c r="I98" i="6"/>
  <c r="I99" i="6"/>
  <c r="I100" i="6"/>
  <c r="I101" i="6"/>
  <c r="I102" i="6"/>
  <c r="I103" i="6"/>
  <c r="I104" i="6"/>
  <c r="I105" i="6"/>
  <c r="I106" i="6"/>
  <c r="I107" i="6"/>
  <c r="I108" i="6"/>
  <c r="I109" i="6"/>
  <c r="I110" i="6"/>
  <c r="I111" i="6"/>
  <c r="I112" i="6"/>
  <c r="I113" i="6"/>
  <c r="I114" i="6"/>
  <c r="I115" i="6"/>
  <c r="I116" i="6"/>
  <c r="I117" i="6"/>
  <c r="I118" i="6"/>
  <c r="I119" i="6"/>
  <c r="I97" i="6"/>
  <c r="C98" i="6"/>
  <c r="D98" i="6"/>
  <c r="E98" i="6"/>
  <c r="F98" i="6"/>
  <c r="C99" i="6"/>
  <c r="D99" i="6"/>
  <c r="E99" i="6"/>
  <c r="F99" i="6"/>
  <c r="C100" i="6"/>
  <c r="D100" i="6"/>
  <c r="E100" i="6"/>
  <c r="F100" i="6"/>
  <c r="C101" i="6"/>
  <c r="D101" i="6"/>
  <c r="E101" i="6"/>
  <c r="F101" i="6"/>
  <c r="C102" i="6"/>
  <c r="D102" i="6"/>
  <c r="E102" i="6"/>
  <c r="F102" i="6"/>
  <c r="C103" i="6"/>
  <c r="D103" i="6"/>
  <c r="E103" i="6"/>
  <c r="F103" i="6"/>
  <c r="C104" i="6"/>
  <c r="D104" i="6"/>
  <c r="E104" i="6"/>
  <c r="F104" i="6"/>
  <c r="C105" i="6"/>
  <c r="D105" i="6"/>
  <c r="E105" i="6"/>
  <c r="F105" i="6"/>
  <c r="C106" i="6"/>
  <c r="D106" i="6"/>
  <c r="E106" i="6"/>
  <c r="F106" i="6"/>
  <c r="C107" i="6"/>
  <c r="D107" i="6"/>
  <c r="E107" i="6"/>
  <c r="F107" i="6"/>
  <c r="C108" i="6"/>
  <c r="D108" i="6"/>
  <c r="E108" i="6"/>
  <c r="F108" i="6"/>
  <c r="C109" i="6"/>
  <c r="D109" i="6"/>
  <c r="E109" i="6"/>
  <c r="F109" i="6"/>
  <c r="C110" i="6"/>
  <c r="D110" i="6"/>
  <c r="E110" i="6"/>
  <c r="F110" i="6"/>
  <c r="C111" i="6"/>
  <c r="D111" i="6"/>
  <c r="E111" i="6"/>
  <c r="F111" i="6"/>
  <c r="C112" i="6"/>
  <c r="D112" i="6"/>
  <c r="E112" i="6"/>
  <c r="F112" i="6"/>
  <c r="C113" i="6"/>
  <c r="D113" i="6"/>
  <c r="E113" i="6"/>
  <c r="F113" i="6"/>
  <c r="C114" i="6"/>
  <c r="D114" i="6"/>
  <c r="E114" i="6"/>
  <c r="F114" i="6"/>
  <c r="C115" i="6"/>
  <c r="D115" i="6"/>
  <c r="E115" i="6"/>
  <c r="F115" i="6"/>
  <c r="C116" i="6"/>
  <c r="D116" i="6"/>
  <c r="E116" i="6"/>
  <c r="F116" i="6"/>
  <c r="C117" i="6"/>
  <c r="D117" i="6"/>
  <c r="E117" i="6"/>
  <c r="F117" i="6"/>
  <c r="C118" i="6"/>
  <c r="D118" i="6"/>
  <c r="E118" i="6"/>
  <c r="F118" i="6"/>
  <c r="C119" i="6"/>
  <c r="D119" i="6"/>
  <c r="E119" i="6"/>
  <c r="F119" i="6"/>
  <c r="F97" i="6"/>
  <c r="E97" i="6"/>
  <c r="D97" i="6"/>
  <c r="C97" i="6"/>
  <c r="B98" i="6"/>
  <c r="T98" i="6" s="1"/>
  <c r="B99" i="6"/>
  <c r="T99" i="6" s="1"/>
  <c r="B100" i="6"/>
  <c r="T100" i="6" s="1"/>
  <c r="B101" i="6"/>
  <c r="T101" i="6" s="1"/>
  <c r="B102" i="6"/>
  <c r="T102" i="6" s="1"/>
  <c r="B103" i="6"/>
  <c r="T103" i="6" s="1"/>
  <c r="B104" i="6"/>
  <c r="T104" i="6" s="1"/>
  <c r="B105" i="6"/>
  <c r="T105" i="6" s="1"/>
  <c r="B106" i="6"/>
  <c r="T106" i="6" s="1"/>
  <c r="B107" i="6"/>
  <c r="T107" i="6" s="1"/>
  <c r="B108" i="6"/>
  <c r="T108" i="6" s="1"/>
  <c r="B109" i="6"/>
  <c r="T109" i="6" s="1"/>
  <c r="B110" i="6"/>
  <c r="T110" i="6" s="1"/>
  <c r="B111" i="6"/>
  <c r="T111" i="6" s="1"/>
  <c r="B112" i="6"/>
  <c r="T112" i="6" s="1"/>
  <c r="B113" i="6"/>
  <c r="T113" i="6" s="1"/>
  <c r="B114" i="6"/>
  <c r="T114" i="6" s="1"/>
  <c r="B115" i="6"/>
  <c r="T115" i="6" s="1"/>
  <c r="B116" i="6"/>
  <c r="T116" i="6" s="1"/>
  <c r="B117" i="6"/>
  <c r="T117" i="6" s="1"/>
  <c r="B118" i="6"/>
  <c r="T118" i="6" s="1"/>
  <c r="B119" i="6"/>
  <c r="T119" i="6" s="1"/>
  <c r="B97" i="6"/>
  <c r="T97" i="6" s="1"/>
  <c r="B67" i="6"/>
  <c r="I67" i="6" s="1"/>
  <c r="T22" i="6"/>
  <c r="R27" i="6"/>
  <c r="R28" i="6"/>
  <c r="R29" i="6"/>
  <c r="R30" i="6"/>
  <c r="R31" i="6"/>
  <c r="R32" i="6"/>
  <c r="R33" i="6"/>
  <c r="R34" i="6"/>
  <c r="R35" i="6"/>
  <c r="R36" i="6"/>
  <c r="R37" i="6"/>
  <c r="R38" i="6"/>
  <c r="R39" i="6"/>
  <c r="R40" i="6"/>
  <c r="R41" i="6"/>
  <c r="R42" i="6"/>
  <c r="R43" i="6"/>
  <c r="R44" i="6"/>
  <c r="R26" i="6"/>
  <c r="J27" i="6"/>
  <c r="J72" i="6" s="1"/>
  <c r="K27" i="6"/>
  <c r="K72" i="6" s="1"/>
  <c r="L27" i="6"/>
  <c r="L72" i="6" s="1"/>
  <c r="M27" i="6"/>
  <c r="M72" i="6" s="1"/>
  <c r="N27" i="6"/>
  <c r="N72" i="6" s="1"/>
  <c r="O27" i="6"/>
  <c r="O72" i="6" s="1"/>
  <c r="P27" i="6"/>
  <c r="P72" i="6" s="1"/>
  <c r="Q27" i="6"/>
  <c r="Q72" i="6" s="1"/>
  <c r="J28" i="6"/>
  <c r="J73" i="6" s="1"/>
  <c r="K28" i="6"/>
  <c r="K73" i="6" s="1"/>
  <c r="L28" i="6"/>
  <c r="L73" i="6" s="1"/>
  <c r="M28" i="6"/>
  <c r="M73" i="6" s="1"/>
  <c r="N28" i="6"/>
  <c r="N73" i="6" s="1"/>
  <c r="O28" i="6"/>
  <c r="O73" i="6" s="1"/>
  <c r="P28" i="6"/>
  <c r="P73" i="6" s="1"/>
  <c r="Q28" i="6"/>
  <c r="Q73" i="6" s="1"/>
  <c r="J29" i="6"/>
  <c r="J74" i="6" s="1"/>
  <c r="K29" i="6"/>
  <c r="K74" i="6" s="1"/>
  <c r="L29" i="6"/>
  <c r="L74" i="6" s="1"/>
  <c r="M29" i="6"/>
  <c r="M74" i="6" s="1"/>
  <c r="N29" i="6"/>
  <c r="N74" i="6" s="1"/>
  <c r="O29" i="6"/>
  <c r="O74" i="6" s="1"/>
  <c r="P29" i="6"/>
  <c r="P74" i="6" s="1"/>
  <c r="Q29" i="6"/>
  <c r="Q74" i="6" s="1"/>
  <c r="J30" i="6"/>
  <c r="J75" i="6" s="1"/>
  <c r="K30" i="6"/>
  <c r="K75" i="6" s="1"/>
  <c r="L30" i="6"/>
  <c r="L75" i="6" s="1"/>
  <c r="M30" i="6"/>
  <c r="M75" i="6" s="1"/>
  <c r="N30" i="6"/>
  <c r="N75" i="6" s="1"/>
  <c r="O30" i="6"/>
  <c r="O75" i="6" s="1"/>
  <c r="P30" i="6"/>
  <c r="P75" i="6" s="1"/>
  <c r="Q30" i="6"/>
  <c r="Q75" i="6" s="1"/>
  <c r="J31" i="6"/>
  <c r="J76" i="6" s="1"/>
  <c r="K31" i="6"/>
  <c r="K76" i="6" s="1"/>
  <c r="L31" i="6"/>
  <c r="L76" i="6" s="1"/>
  <c r="M31" i="6"/>
  <c r="M76" i="6" s="1"/>
  <c r="N31" i="6"/>
  <c r="N76" i="6" s="1"/>
  <c r="O31" i="6"/>
  <c r="O76" i="6" s="1"/>
  <c r="P31" i="6"/>
  <c r="P76" i="6" s="1"/>
  <c r="Q31" i="6"/>
  <c r="Q76" i="6" s="1"/>
  <c r="J32" i="6"/>
  <c r="J77" i="6" s="1"/>
  <c r="K32" i="6"/>
  <c r="K77" i="6" s="1"/>
  <c r="L32" i="6"/>
  <c r="L77" i="6" s="1"/>
  <c r="M32" i="6"/>
  <c r="M77" i="6" s="1"/>
  <c r="N32" i="6"/>
  <c r="N77" i="6" s="1"/>
  <c r="O32" i="6"/>
  <c r="O77" i="6" s="1"/>
  <c r="P32" i="6"/>
  <c r="P77" i="6" s="1"/>
  <c r="Q32" i="6"/>
  <c r="Q77" i="6" s="1"/>
  <c r="J33" i="6"/>
  <c r="J78" i="6" s="1"/>
  <c r="K33" i="6"/>
  <c r="K78" i="6" s="1"/>
  <c r="L33" i="6"/>
  <c r="L78" i="6" s="1"/>
  <c r="M33" i="6"/>
  <c r="M78" i="6" s="1"/>
  <c r="N33" i="6"/>
  <c r="N78" i="6" s="1"/>
  <c r="O33" i="6"/>
  <c r="O78" i="6" s="1"/>
  <c r="P33" i="6"/>
  <c r="P78" i="6" s="1"/>
  <c r="Q33" i="6"/>
  <c r="Q78" i="6" s="1"/>
  <c r="J34" i="6"/>
  <c r="J79" i="6" s="1"/>
  <c r="K34" i="6"/>
  <c r="K79" i="6" s="1"/>
  <c r="L34" i="6"/>
  <c r="L79" i="6" s="1"/>
  <c r="M34" i="6"/>
  <c r="M79" i="6" s="1"/>
  <c r="N34" i="6"/>
  <c r="N79" i="6" s="1"/>
  <c r="O34" i="6"/>
  <c r="O79" i="6" s="1"/>
  <c r="P34" i="6"/>
  <c r="P79" i="6" s="1"/>
  <c r="Q34" i="6"/>
  <c r="Q79" i="6" s="1"/>
  <c r="J35" i="6"/>
  <c r="J80" i="6" s="1"/>
  <c r="K35" i="6"/>
  <c r="K80" i="6" s="1"/>
  <c r="L35" i="6"/>
  <c r="L80" i="6" s="1"/>
  <c r="M35" i="6"/>
  <c r="M80" i="6" s="1"/>
  <c r="N35" i="6"/>
  <c r="N80" i="6" s="1"/>
  <c r="O35" i="6"/>
  <c r="O80" i="6" s="1"/>
  <c r="P35" i="6"/>
  <c r="P80" i="6" s="1"/>
  <c r="Q35" i="6"/>
  <c r="Q80" i="6" s="1"/>
  <c r="J36" i="6"/>
  <c r="J81" i="6" s="1"/>
  <c r="K36" i="6"/>
  <c r="K81" i="6" s="1"/>
  <c r="L36" i="6"/>
  <c r="L81" i="6" s="1"/>
  <c r="M36" i="6"/>
  <c r="M81" i="6" s="1"/>
  <c r="N36" i="6"/>
  <c r="N81" i="6" s="1"/>
  <c r="O36" i="6"/>
  <c r="O81" i="6" s="1"/>
  <c r="P36" i="6"/>
  <c r="P81" i="6" s="1"/>
  <c r="Q36" i="6"/>
  <c r="Q81" i="6" s="1"/>
  <c r="J37" i="6"/>
  <c r="J82" i="6" s="1"/>
  <c r="K37" i="6"/>
  <c r="K82" i="6" s="1"/>
  <c r="L37" i="6"/>
  <c r="L82" i="6" s="1"/>
  <c r="M37" i="6"/>
  <c r="M82" i="6" s="1"/>
  <c r="N37" i="6"/>
  <c r="N82" i="6" s="1"/>
  <c r="O37" i="6"/>
  <c r="O82" i="6" s="1"/>
  <c r="P37" i="6"/>
  <c r="P82" i="6" s="1"/>
  <c r="Q37" i="6"/>
  <c r="Q82" i="6" s="1"/>
  <c r="J38" i="6"/>
  <c r="J83" i="6" s="1"/>
  <c r="K38" i="6"/>
  <c r="K83" i="6" s="1"/>
  <c r="L38" i="6"/>
  <c r="L83" i="6" s="1"/>
  <c r="M38" i="6"/>
  <c r="M83" i="6" s="1"/>
  <c r="N38" i="6"/>
  <c r="N83" i="6" s="1"/>
  <c r="O38" i="6"/>
  <c r="O83" i="6" s="1"/>
  <c r="P38" i="6"/>
  <c r="P83" i="6" s="1"/>
  <c r="Q38" i="6"/>
  <c r="Q83" i="6" s="1"/>
  <c r="J39" i="6"/>
  <c r="J84" i="6" s="1"/>
  <c r="K39" i="6"/>
  <c r="K84" i="6" s="1"/>
  <c r="L39" i="6"/>
  <c r="L84" i="6" s="1"/>
  <c r="M39" i="6"/>
  <c r="M84" i="6" s="1"/>
  <c r="N39" i="6"/>
  <c r="N84" i="6" s="1"/>
  <c r="O39" i="6"/>
  <c r="O84" i="6" s="1"/>
  <c r="P39" i="6"/>
  <c r="P84" i="6" s="1"/>
  <c r="Q39" i="6"/>
  <c r="Q84" i="6" s="1"/>
  <c r="J40" i="6"/>
  <c r="J85" i="6" s="1"/>
  <c r="K40" i="6"/>
  <c r="K85" i="6" s="1"/>
  <c r="L40" i="6"/>
  <c r="L85" i="6" s="1"/>
  <c r="M40" i="6"/>
  <c r="M85" i="6" s="1"/>
  <c r="N40" i="6"/>
  <c r="N85" i="6" s="1"/>
  <c r="O40" i="6"/>
  <c r="O85" i="6" s="1"/>
  <c r="P40" i="6"/>
  <c r="P85" i="6" s="1"/>
  <c r="Q40" i="6"/>
  <c r="Q85" i="6" s="1"/>
  <c r="J41" i="6"/>
  <c r="J86" i="6" s="1"/>
  <c r="K41" i="6"/>
  <c r="K86" i="6" s="1"/>
  <c r="L41" i="6"/>
  <c r="L86" i="6" s="1"/>
  <c r="M41" i="6"/>
  <c r="M86" i="6" s="1"/>
  <c r="N41" i="6"/>
  <c r="N86" i="6" s="1"/>
  <c r="O41" i="6"/>
  <c r="O86" i="6" s="1"/>
  <c r="P41" i="6"/>
  <c r="P86" i="6" s="1"/>
  <c r="Q41" i="6"/>
  <c r="Q86" i="6" s="1"/>
  <c r="J42" i="6"/>
  <c r="J87" i="6" s="1"/>
  <c r="K42" i="6"/>
  <c r="K87" i="6" s="1"/>
  <c r="L42" i="6"/>
  <c r="L87" i="6" s="1"/>
  <c r="M42" i="6"/>
  <c r="M87" i="6" s="1"/>
  <c r="N42" i="6"/>
  <c r="N87" i="6" s="1"/>
  <c r="O42" i="6"/>
  <c r="O87" i="6" s="1"/>
  <c r="P42" i="6"/>
  <c r="P87" i="6" s="1"/>
  <c r="Q42" i="6"/>
  <c r="Q87" i="6" s="1"/>
  <c r="J43" i="6"/>
  <c r="J88" i="6" s="1"/>
  <c r="K43" i="6"/>
  <c r="K88" i="6" s="1"/>
  <c r="L43" i="6"/>
  <c r="L88" i="6" s="1"/>
  <c r="M43" i="6"/>
  <c r="M88" i="6" s="1"/>
  <c r="N43" i="6"/>
  <c r="N88" i="6" s="1"/>
  <c r="O43" i="6"/>
  <c r="O88" i="6" s="1"/>
  <c r="P43" i="6"/>
  <c r="P88" i="6" s="1"/>
  <c r="Q43" i="6"/>
  <c r="Q88" i="6" s="1"/>
  <c r="J44" i="6"/>
  <c r="J89" i="6" s="1"/>
  <c r="K44" i="6"/>
  <c r="K89" i="6" s="1"/>
  <c r="L44" i="6"/>
  <c r="L89" i="6" s="1"/>
  <c r="M44" i="6"/>
  <c r="M89" i="6" s="1"/>
  <c r="N44" i="6"/>
  <c r="N89" i="6" s="1"/>
  <c r="O44" i="6"/>
  <c r="O89" i="6" s="1"/>
  <c r="P44" i="6"/>
  <c r="P89" i="6" s="1"/>
  <c r="Q44" i="6"/>
  <c r="Q89" i="6" s="1"/>
  <c r="Q26" i="6"/>
  <c r="Q71" i="6" s="1"/>
  <c r="P26" i="6"/>
  <c r="P71" i="6" s="1"/>
  <c r="O26" i="6"/>
  <c r="O71" i="6" s="1"/>
  <c r="N26" i="6"/>
  <c r="N71" i="6" s="1"/>
  <c r="M26" i="6"/>
  <c r="M71" i="6" s="1"/>
  <c r="L26" i="6"/>
  <c r="L71" i="6" s="1"/>
  <c r="K26" i="6"/>
  <c r="K71" i="6" s="1"/>
  <c r="J26" i="6"/>
  <c r="J71" i="6" s="1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26" i="6"/>
  <c r="C27" i="6"/>
  <c r="C72" i="6" s="1"/>
  <c r="D27" i="6"/>
  <c r="D72" i="6" s="1"/>
  <c r="E27" i="6"/>
  <c r="E72" i="6" s="1"/>
  <c r="F27" i="6"/>
  <c r="F72" i="6" s="1"/>
  <c r="C28" i="6"/>
  <c r="C73" i="6" s="1"/>
  <c r="D28" i="6"/>
  <c r="D73" i="6" s="1"/>
  <c r="E28" i="6"/>
  <c r="E73" i="6" s="1"/>
  <c r="F28" i="6"/>
  <c r="C29" i="6"/>
  <c r="C74" i="6" s="1"/>
  <c r="D29" i="6"/>
  <c r="D74" i="6" s="1"/>
  <c r="E29" i="6"/>
  <c r="E74" i="6" s="1"/>
  <c r="F29" i="6"/>
  <c r="F74" i="6" s="1"/>
  <c r="C30" i="6"/>
  <c r="C75" i="6" s="1"/>
  <c r="D30" i="6"/>
  <c r="D75" i="6" s="1"/>
  <c r="E30" i="6"/>
  <c r="E75" i="6" s="1"/>
  <c r="F30" i="6"/>
  <c r="F75" i="6" s="1"/>
  <c r="C31" i="6"/>
  <c r="C76" i="6" s="1"/>
  <c r="D31" i="6"/>
  <c r="D76" i="6" s="1"/>
  <c r="E31" i="6"/>
  <c r="E76" i="6" s="1"/>
  <c r="F31" i="6"/>
  <c r="F76" i="6" s="1"/>
  <c r="C32" i="6"/>
  <c r="C77" i="6" s="1"/>
  <c r="D32" i="6"/>
  <c r="D77" i="6" s="1"/>
  <c r="E32" i="6"/>
  <c r="E77" i="6" s="1"/>
  <c r="F32" i="6"/>
  <c r="F77" i="6" s="1"/>
  <c r="C33" i="6"/>
  <c r="C78" i="6" s="1"/>
  <c r="D33" i="6"/>
  <c r="D78" i="6" s="1"/>
  <c r="E33" i="6"/>
  <c r="E78" i="6" s="1"/>
  <c r="F33" i="6"/>
  <c r="F78" i="6" s="1"/>
  <c r="C34" i="6"/>
  <c r="C79" i="6" s="1"/>
  <c r="D34" i="6"/>
  <c r="D79" i="6" s="1"/>
  <c r="E34" i="6"/>
  <c r="E79" i="6" s="1"/>
  <c r="F34" i="6"/>
  <c r="C35" i="6"/>
  <c r="C80" i="6" s="1"/>
  <c r="D35" i="6"/>
  <c r="D80" i="6" s="1"/>
  <c r="E35" i="6"/>
  <c r="E80" i="6" s="1"/>
  <c r="F35" i="6"/>
  <c r="F80" i="6" s="1"/>
  <c r="C36" i="6"/>
  <c r="C81" i="6" s="1"/>
  <c r="D36" i="6"/>
  <c r="D81" i="6" s="1"/>
  <c r="E36" i="6"/>
  <c r="E81" i="6" s="1"/>
  <c r="F36" i="6"/>
  <c r="F81" i="6" s="1"/>
  <c r="C37" i="6"/>
  <c r="D37" i="6"/>
  <c r="D82" i="6" s="1"/>
  <c r="E37" i="6"/>
  <c r="E82" i="6" s="1"/>
  <c r="F37" i="6"/>
  <c r="F82" i="6" s="1"/>
  <c r="C38" i="6"/>
  <c r="C83" i="6" s="1"/>
  <c r="D38" i="6"/>
  <c r="D83" i="6" s="1"/>
  <c r="E38" i="6"/>
  <c r="E83" i="6" s="1"/>
  <c r="F38" i="6"/>
  <c r="F83" i="6" s="1"/>
  <c r="C39" i="6"/>
  <c r="C84" i="6" s="1"/>
  <c r="D39" i="6"/>
  <c r="D84" i="6" s="1"/>
  <c r="E39" i="6"/>
  <c r="E84" i="6" s="1"/>
  <c r="F39" i="6"/>
  <c r="F84" i="6" s="1"/>
  <c r="C40" i="6"/>
  <c r="C85" i="6" s="1"/>
  <c r="D40" i="6"/>
  <c r="D85" i="6" s="1"/>
  <c r="E40" i="6"/>
  <c r="E85" i="6" s="1"/>
  <c r="F40" i="6"/>
  <c r="C41" i="6"/>
  <c r="C86" i="6" s="1"/>
  <c r="D41" i="6"/>
  <c r="D86" i="6" s="1"/>
  <c r="E41" i="6"/>
  <c r="E86" i="6" s="1"/>
  <c r="F41" i="6"/>
  <c r="F86" i="6" s="1"/>
  <c r="C42" i="6"/>
  <c r="C87" i="6" s="1"/>
  <c r="D42" i="6"/>
  <c r="D87" i="6" s="1"/>
  <c r="E42" i="6"/>
  <c r="E87" i="6" s="1"/>
  <c r="F42" i="6"/>
  <c r="F87" i="6" s="1"/>
  <c r="C43" i="6"/>
  <c r="C88" i="6" s="1"/>
  <c r="D43" i="6"/>
  <c r="D88" i="6" s="1"/>
  <c r="E43" i="6"/>
  <c r="E88" i="6" s="1"/>
  <c r="F43" i="6"/>
  <c r="F88" i="6" s="1"/>
  <c r="C44" i="6"/>
  <c r="C89" i="6" s="1"/>
  <c r="D44" i="6"/>
  <c r="D89" i="6" s="1"/>
  <c r="E44" i="6"/>
  <c r="E89" i="6" s="1"/>
  <c r="F44" i="6"/>
  <c r="F89" i="6" s="1"/>
  <c r="F26" i="6"/>
  <c r="E26" i="6"/>
  <c r="E71" i="6" s="1"/>
  <c r="D26" i="6"/>
  <c r="D71" i="6" s="1"/>
  <c r="C26" i="6"/>
  <c r="C71" i="6" s="1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26" i="6"/>
  <c r="R5" i="6"/>
  <c r="R6" i="6"/>
  <c r="R7" i="6"/>
  <c r="R8" i="6"/>
  <c r="R9" i="6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4" i="6"/>
  <c r="Q5" i="6"/>
  <c r="Q50" i="6" s="1"/>
  <c r="Q6" i="6"/>
  <c r="Q51" i="6" s="1"/>
  <c r="Q7" i="6"/>
  <c r="Q52" i="6" s="1"/>
  <c r="Q8" i="6"/>
  <c r="Q53" i="6" s="1"/>
  <c r="Q9" i="6"/>
  <c r="Q54" i="6" s="1"/>
  <c r="Q10" i="6"/>
  <c r="Q55" i="6" s="1"/>
  <c r="Q11" i="6"/>
  <c r="Q56" i="6" s="1"/>
  <c r="Q12" i="6"/>
  <c r="Q57" i="6" s="1"/>
  <c r="Q13" i="6"/>
  <c r="Q58" i="6" s="1"/>
  <c r="Q14" i="6"/>
  <c r="Q59" i="6" s="1"/>
  <c r="Q15" i="6"/>
  <c r="Q60" i="6" s="1"/>
  <c r="Q16" i="6"/>
  <c r="Q61" i="6" s="1"/>
  <c r="Q17" i="6"/>
  <c r="Q62" i="6" s="1"/>
  <c r="Q18" i="6"/>
  <c r="Q63" i="6" s="1"/>
  <c r="Q19" i="6"/>
  <c r="Q64" i="6" s="1"/>
  <c r="Q20" i="6"/>
  <c r="Q65" i="6" s="1"/>
  <c r="Q21" i="6"/>
  <c r="Q66" i="6" s="1"/>
  <c r="Q22" i="6"/>
  <c r="Q67" i="6" s="1"/>
  <c r="Q4" i="6"/>
  <c r="Q49" i="6" s="1"/>
  <c r="P5" i="6"/>
  <c r="P50" i="6" s="1"/>
  <c r="P6" i="6"/>
  <c r="P51" i="6" s="1"/>
  <c r="P7" i="6"/>
  <c r="P52" i="6" s="1"/>
  <c r="P8" i="6"/>
  <c r="P53" i="6" s="1"/>
  <c r="P9" i="6"/>
  <c r="P54" i="6" s="1"/>
  <c r="P10" i="6"/>
  <c r="P55" i="6" s="1"/>
  <c r="P11" i="6"/>
  <c r="P56" i="6" s="1"/>
  <c r="P12" i="6"/>
  <c r="P57" i="6" s="1"/>
  <c r="P13" i="6"/>
  <c r="P58" i="6" s="1"/>
  <c r="P14" i="6"/>
  <c r="P59" i="6" s="1"/>
  <c r="P15" i="6"/>
  <c r="P60" i="6" s="1"/>
  <c r="P16" i="6"/>
  <c r="P61" i="6" s="1"/>
  <c r="P17" i="6"/>
  <c r="P62" i="6" s="1"/>
  <c r="P18" i="6"/>
  <c r="P63" i="6" s="1"/>
  <c r="P19" i="6"/>
  <c r="P64" i="6" s="1"/>
  <c r="P20" i="6"/>
  <c r="P65" i="6" s="1"/>
  <c r="P21" i="6"/>
  <c r="P66" i="6" s="1"/>
  <c r="P22" i="6"/>
  <c r="P67" i="6" s="1"/>
  <c r="P4" i="6"/>
  <c r="P49" i="6" s="1"/>
  <c r="O5" i="6"/>
  <c r="O50" i="6" s="1"/>
  <c r="O6" i="6"/>
  <c r="O51" i="6" s="1"/>
  <c r="O7" i="6"/>
  <c r="O52" i="6" s="1"/>
  <c r="O8" i="6"/>
  <c r="O53" i="6" s="1"/>
  <c r="O9" i="6"/>
  <c r="O54" i="6" s="1"/>
  <c r="O10" i="6"/>
  <c r="O55" i="6" s="1"/>
  <c r="O11" i="6"/>
  <c r="O56" i="6" s="1"/>
  <c r="O12" i="6"/>
  <c r="O57" i="6" s="1"/>
  <c r="O13" i="6"/>
  <c r="O58" i="6" s="1"/>
  <c r="O14" i="6"/>
  <c r="O59" i="6" s="1"/>
  <c r="O15" i="6"/>
  <c r="O60" i="6" s="1"/>
  <c r="O16" i="6"/>
  <c r="O61" i="6" s="1"/>
  <c r="O17" i="6"/>
  <c r="O62" i="6" s="1"/>
  <c r="O18" i="6"/>
  <c r="O63" i="6" s="1"/>
  <c r="O19" i="6"/>
  <c r="O64" i="6" s="1"/>
  <c r="O20" i="6"/>
  <c r="O65" i="6" s="1"/>
  <c r="O21" i="6"/>
  <c r="O66" i="6" s="1"/>
  <c r="O22" i="6"/>
  <c r="O67" i="6" s="1"/>
  <c r="O4" i="6"/>
  <c r="O49" i="6" s="1"/>
  <c r="N5" i="6"/>
  <c r="N50" i="6" s="1"/>
  <c r="N6" i="6"/>
  <c r="N51" i="6" s="1"/>
  <c r="N7" i="6"/>
  <c r="N52" i="6" s="1"/>
  <c r="N8" i="6"/>
  <c r="N53" i="6" s="1"/>
  <c r="N9" i="6"/>
  <c r="N54" i="6" s="1"/>
  <c r="N10" i="6"/>
  <c r="N55" i="6" s="1"/>
  <c r="N11" i="6"/>
  <c r="N56" i="6" s="1"/>
  <c r="N12" i="6"/>
  <c r="N57" i="6" s="1"/>
  <c r="N13" i="6"/>
  <c r="N58" i="6" s="1"/>
  <c r="N14" i="6"/>
  <c r="N59" i="6" s="1"/>
  <c r="N15" i="6"/>
  <c r="N60" i="6" s="1"/>
  <c r="N16" i="6"/>
  <c r="N61" i="6" s="1"/>
  <c r="N17" i="6"/>
  <c r="N62" i="6" s="1"/>
  <c r="N18" i="6"/>
  <c r="N63" i="6" s="1"/>
  <c r="N19" i="6"/>
  <c r="N64" i="6" s="1"/>
  <c r="N20" i="6"/>
  <c r="N65" i="6" s="1"/>
  <c r="N21" i="6"/>
  <c r="N66" i="6" s="1"/>
  <c r="N22" i="6"/>
  <c r="N67" i="6" s="1"/>
  <c r="N4" i="6"/>
  <c r="N49" i="6" s="1"/>
  <c r="M5" i="6"/>
  <c r="M50" i="6" s="1"/>
  <c r="M6" i="6"/>
  <c r="M51" i="6" s="1"/>
  <c r="M7" i="6"/>
  <c r="M52" i="6" s="1"/>
  <c r="M8" i="6"/>
  <c r="M53" i="6" s="1"/>
  <c r="M9" i="6"/>
  <c r="M54" i="6" s="1"/>
  <c r="M10" i="6"/>
  <c r="M55" i="6" s="1"/>
  <c r="M11" i="6"/>
  <c r="M56" i="6" s="1"/>
  <c r="M12" i="6"/>
  <c r="M57" i="6" s="1"/>
  <c r="M13" i="6"/>
  <c r="M58" i="6" s="1"/>
  <c r="M14" i="6"/>
  <c r="M59" i="6" s="1"/>
  <c r="M15" i="6"/>
  <c r="M60" i="6" s="1"/>
  <c r="M16" i="6"/>
  <c r="M61" i="6" s="1"/>
  <c r="M17" i="6"/>
  <c r="M62" i="6" s="1"/>
  <c r="M18" i="6"/>
  <c r="M63" i="6" s="1"/>
  <c r="M19" i="6"/>
  <c r="M64" i="6" s="1"/>
  <c r="M20" i="6"/>
  <c r="M65" i="6" s="1"/>
  <c r="M21" i="6"/>
  <c r="M66" i="6" s="1"/>
  <c r="M22" i="6"/>
  <c r="M67" i="6" s="1"/>
  <c r="M4" i="6"/>
  <c r="M49" i="6" s="1"/>
  <c r="L5" i="6"/>
  <c r="L50" i="6" s="1"/>
  <c r="L6" i="6"/>
  <c r="L51" i="6" s="1"/>
  <c r="L7" i="6"/>
  <c r="L52" i="6" s="1"/>
  <c r="L8" i="6"/>
  <c r="L53" i="6" s="1"/>
  <c r="L9" i="6"/>
  <c r="L54" i="6" s="1"/>
  <c r="L10" i="6"/>
  <c r="L55" i="6" s="1"/>
  <c r="L11" i="6"/>
  <c r="L56" i="6" s="1"/>
  <c r="L12" i="6"/>
  <c r="L57" i="6" s="1"/>
  <c r="L13" i="6"/>
  <c r="L58" i="6" s="1"/>
  <c r="L14" i="6"/>
  <c r="L59" i="6" s="1"/>
  <c r="L15" i="6"/>
  <c r="L60" i="6" s="1"/>
  <c r="L16" i="6"/>
  <c r="L61" i="6" s="1"/>
  <c r="L17" i="6"/>
  <c r="L62" i="6" s="1"/>
  <c r="L18" i="6"/>
  <c r="L63" i="6" s="1"/>
  <c r="L19" i="6"/>
  <c r="L64" i="6" s="1"/>
  <c r="L20" i="6"/>
  <c r="L65" i="6" s="1"/>
  <c r="L21" i="6"/>
  <c r="L66" i="6" s="1"/>
  <c r="L22" i="6"/>
  <c r="L67" i="6" s="1"/>
  <c r="L4" i="6"/>
  <c r="L49" i="6" s="1"/>
  <c r="K5" i="6"/>
  <c r="K50" i="6" s="1"/>
  <c r="K6" i="6"/>
  <c r="K51" i="6" s="1"/>
  <c r="K7" i="6"/>
  <c r="K52" i="6" s="1"/>
  <c r="K8" i="6"/>
  <c r="K53" i="6" s="1"/>
  <c r="K9" i="6"/>
  <c r="K54" i="6" s="1"/>
  <c r="K10" i="6"/>
  <c r="K55" i="6" s="1"/>
  <c r="K11" i="6"/>
  <c r="K56" i="6" s="1"/>
  <c r="K12" i="6"/>
  <c r="K57" i="6" s="1"/>
  <c r="K13" i="6"/>
  <c r="K58" i="6" s="1"/>
  <c r="K14" i="6"/>
  <c r="K59" i="6" s="1"/>
  <c r="K15" i="6"/>
  <c r="K60" i="6" s="1"/>
  <c r="K16" i="6"/>
  <c r="K61" i="6" s="1"/>
  <c r="K17" i="6"/>
  <c r="K62" i="6" s="1"/>
  <c r="K18" i="6"/>
  <c r="K63" i="6" s="1"/>
  <c r="K19" i="6"/>
  <c r="K64" i="6" s="1"/>
  <c r="K20" i="6"/>
  <c r="K65" i="6" s="1"/>
  <c r="K21" i="6"/>
  <c r="K66" i="6" s="1"/>
  <c r="K22" i="6"/>
  <c r="K67" i="6" s="1"/>
  <c r="K4" i="6"/>
  <c r="K49" i="6" s="1"/>
  <c r="J5" i="6"/>
  <c r="J50" i="6" s="1"/>
  <c r="J6" i="6"/>
  <c r="J51" i="6" s="1"/>
  <c r="J7" i="6"/>
  <c r="J52" i="6" s="1"/>
  <c r="J8" i="6"/>
  <c r="J53" i="6" s="1"/>
  <c r="J9" i="6"/>
  <c r="J54" i="6" s="1"/>
  <c r="J10" i="6"/>
  <c r="J55" i="6" s="1"/>
  <c r="J11" i="6"/>
  <c r="J56" i="6" s="1"/>
  <c r="J12" i="6"/>
  <c r="J57" i="6" s="1"/>
  <c r="J13" i="6"/>
  <c r="J58" i="6" s="1"/>
  <c r="J14" i="6"/>
  <c r="J59" i="6" s="1"/>
  <c r="J15" i="6"/>
  <c r="J60" i="6" s="1"/>
  <c r="J16" i="6"/>
  <c r="J61" i="6" s="1"/>
  <c r="J17" i="6"/>
  <c r="J62" i="6" s="1"/>
  <c r="J18" i="6"/>
  <c r="J63" i="6" s="1"/>
  <c r="J19" i="6"/>
  <c r="J64" i="6" s="1"/>
  <c r="J20" i="6"/>
  <c r="J65" i="6" s="1"/>
  <c r="J21" i="6"/>
  <c r="J66" i="6" s="1"/>
  <c r="J22" i="6"/>
  <c r="J67" i="6" s="1"/>
  <c r="J4" i="6"/>
  <c r="J49" i="6" s="1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4" i="6"/>
  <c r="F5" i="6"/>
  <c r="F50" i="6" s="1"/>
  <c r="F6" i="6"/>
  <c r="F51" i="6" s="1"/>
  <c r="F7" i="6"/>
  <c r="F52" i="6" s="1"/>
  <c r="F8" i="6"/>
  <c r="F53" i="6" s="1"/>
  <c r="F9" i="6"/>
  <c r="F10" i="6"/>
  <c r="F55" i="6" s="1"/>
  <c r="F11" i="6"/>
  <c r="F56" i="6" s="1"/>
  <c r="F12" i="6"/>
  <c r="F57" i="6" s="1"/>
  <c r="F13" i="6"/>
  <c r="F58" i="6" s="1"/>
  <c r="F14" i="6"/>
  <c r="F59" i="6" s="1"/>
  <c r="F15" i="6"/>
  <c r="F60" i="6" s="1"/>
  <c r="F16" i="6"/>
  <c r="F61" i="6" s="1"/>
  <c r="F17" i="6"/>
  <c r="F18" i="6"/>
  <c r="F63" i="6" s="1"/>
  <c r="F19" i="6"/>
  <c r="F64" i="6" s="1"/>
  <c r="F20" i="6"/>
  <c r="F65" i="6" s="1"/>
  <c r="F21" i="6"/>
  <c r="F66" i="6" s="1"/>
  <c r="F22" i="6"/>
  <c r="F67" i="6" s="1"/>
  <c r="F4" i="6"/>
  <c r="F49" i="6" s="1"/>
  <c r="E5" i="6"/>
  <c r="E50" i="6" s="1"/>
  <c r="E6" i="6"/>
  <c r="E51" i="6" s="1"/>
  <c r="E7" i="6"/>
  <c r="E52" i="6" s="1"/>
  <c r="E8" i="6"/>
  <c r="E53" i="6" s="1"/>
  <c r="E9" i="6"/>
  <c r="E54" i="6" s="1"/>
  <c r="E10" i="6"/>
  <c r="E55" i="6" s="1"/>
  <c r="E11" i="6"/>
  <c r="E56" i="6" s="1"/>
  <c r="E12" i="6"/>
  <c r="E57" i="6" s="1"/>
  <c r="E13" i="6"/>
  <c r="E58" i="6" s="1"/>
  <c r="E14" i="6"/>
  <c r="E59" i="6" s="1"/>
  <c r="E15" i="6"/>
  <c r="E60" i="6" s="1"/>
  <c r="E16" i="6"/>
  <c r="E61" i="6" s="1"/>
  <c r="E17" i="6"/>
  <c r="E62" i="6" s="1"/>
  <c r="E18" i="6"/>
  <c r="E63" i="6" s="1"/>
  <c r="E19" i="6"/>
  <c r="E64" i="6" s="1"/>
  <c r="E20" i="6"/>
  <c r="E65" i="6" s="1"/>
  <c r="E21" i="6"/>
  <c r="E66" i="6" s="1"/>
  <c r="E22" i="6"/>
  <c r="E67" i="6" s="1"/>
  <c r="E4" i="6"/>
  <c r="E49" i="6" s="1"/>
  <c r="D5" i="6"/>
  <c r="D50" i="6" s="1"/>
  <c r="D6" i="6"/>
  <c r="D51" i="6" s="1"/>
  <c r="D7" i="6"/>
  <c r="D52" i="6" s="1"/>
  <c r="D8" i="6"/>
  <c r="D53" i="6" s="1"/>
  <c r="D9" i="6"/>
  <c r="D54" i="6" s="1"/>
  <c r="D10" i="6"/>
  <c r="D55" i="6" s="1"/>
  <c r="D11" i="6"/>
  <c r="D56" i="6" s="1"/>
  <c r="D12" i="6"/>
  <c r="D57" i="6" s="1"/>
  <c r="D13" i="6"/>
  <c r="D58" i="6" s="1"/>
  <c r="D14" i="6"/>
  <c r="D59" i="6" s="1"/>
  <c r="D15" i="6"/>
  <c r="D60" i="6" s="1"/>
  <c r="D16" i="6"/>
  <c r="D61" i="6" s="1"/>
  <c r="D17" i="6"/>
  <c r="D62" i="6" s="1"/>
  <c r="D18" i="6"/>
  <c r="D63" i="6" s="1"/>
  <c r="D19" i="6"/>
  <c r="D64" i="6" s="1"/>
  <c r="D20" i="6"/>
  <c r="D65" i="6" s="1"/>
  <c r="D21" i="6"/>
  <c r="D66" i="6" s="1"/>
  <c r="D22" i="6"/>
  <c r="D67" i="6" s="1"/>
  <c r="D4" i="6"/>
  <c r="D49" i="6" s="1"/>
  <c r="C5" i="6"/>
  <c r="C50" i="6" s="1"/>
  <c r="C6" i="6"/>
  <c r="G6" i="6" s="1"/>
  <c r="U6" i="6" s="1"/>
  <c r="C7" i="6"/>
  <c r="C52" i="6" s="1"/>
  <c r="C8" i="6"/>
  <c r="C53" i="6" s="1"/>
  <c r="C9" i="6"/>
  <c r="C54" i="6" s="1"/>
  <c r="C10" i="6"/>
  <c r="C55" i="6" s="1"/>
  <c r="C11" i="6"/>
  <c r="C56" i="6" s="1"/>
  <c r="C12" i="6"/>
  <c r="C57" i="6" s="1"/>
  <c r="C13" i="6"/>
  <c r="C58" i="6" s="1"/>
  <c r="C14" i="6"/>
  <c r="G14" i="6" s="1"/>
  <c r="U14" i="6" s="1"/>
  <c r="C15" i="6"/>
  <c r="C60" i="6" s="1"/>
  <c r="C16" i="6"/>
  <c r="C61" i="6" s="1"/>
  <c r="C17" i="6"/>
  <c r="C62" i="6" s="1"/>
  <c r="C18" i="6"/>
  <c r="C63" i="6" s="1"/>
  <c r="C19" i="6"/>
  <c r="C64" i="6" s="1"/>
  <c r="C20" i="6"/>
  <c r="C65" i="6" s="1"/>
  <c r="C21" i="6"/>
  <c r="C66" i="6" s="1"/>
  <c r="C22" i="6"/>
  <c r="G22" i="6" s="1"/>
  <c r="U22" i="6" s="1"/>
  <c r="C4" i="6"/>
  <c r="B5" i="6"/>
  <c r="B50" i="6" s="1"/>
  <c r="I50" i="6" s="1"/>
  <c r="B6" i="6"/>
  <c r="T6" i="6" s="1"/>
  <c r="B7" i="6"/>
  <c r="T7" i="6" s="1"/>
  <c r="B8" i="6"/>
  <c r="B53" i="6" s="1"/>
  <c r="I53" i="6" s="1"/>
  <c r="B9" i="6"/>
  <c r="B54" i="6" s="1"/>
  <c r="I54" i="6" s="1"/>
  <c r="B10" i="6"/>
  <c r="B55" i="6" s="1"/>
  <c r="I55" i="6" s="1"/>
  <c r="B11" i="6"/>
  <c r="B56" i="6" s="1"/>
  <c r="I56" i="6" s="1"/>
  <c r="B12" i="6"/>
  <c r="B57" i="6" s="1"/>
  <c r="I57" i="6" s="1"/>
  <c r="B13" i="6"/>
  <c r="B58" i="6" s="1"/>
  <c r="I58" i="6" s="1"/>
  <c r="B14" i="6"/>
  <c r="T14" i="6" s="1"/>
  <c r="B15" i="6"/>
  <c r="T15" i="6" s="1"/>
  <c r="B16" i="6"/>
  <c r="B61" i="6" s="1"/>
  <c r="I61" i="6" s="1"/>
  <c r="B17" i="6"/>
  <c r="B62" i="6" s="1"/>
  <c r="I62" i="6" s="1"/>
  <c r="B18" i="6"/>
  <c r="B63" i="6" s="1"/>
  <c r="I63" i="6" s="1"/>
  <c r="B19" i="6"/>
  <c r="B64" i="6" s="1"/>
  <c r="I64" i="6" s="1"/>
  <c r="B20" i="6"/>
  <c r="B65" i="6" s="1"/>
  <c r="I65" i="6" s="1"/>
  <c r="B21" i="6"/>
  <c r="B66" i="6" s="1"/>
  <c r="I66" i="6" s="1"/>
  <c r="B4" i="6"/>
  <c r="T4" i="6" s="1"/>
  <c r="XA1" i="1"/>
  <c r="XB1" i="1"/>
  <c r="XC1" i="1"/>
  <c r="XC4" i="1" s="1"/>
  <c r="XD1" i="1"/>
  <c r="XE1" i="1"/>
  <c r="XF1" i="1"/>
  <c r="XG1" i="1"/>
  <c r="XH1" i="1"/>
  <c r="XI1" i="1"/>
  <c r="XJ1" i="1"/>
  <c r="XK1" i="1"/>
  <c r="XL1" i="1"/>
  <c r="XM1" i="1"/>
  <c r="XN1" i="1"/>
  <c r="XO1" i="1"/>
  <c r="XP1" i="1"/>
  <c r="XP4" i="1" s="1"/>
  <c r="XQ1" i="1"/>
  <c r="XR1" i="1"/>
  <c r="XS1" i="1"/>
  <c r="XT1" i="1"/>
  <c r="XU1" i="1"/>
  <c r="XV1" i="1"/>
  <c r="XW1" i="1"/>
  <c r="XX1" i="1"/>
  <c r="XY1" i="1"/>
  <c r="XZ1" i="1"/>
  <c r="YA1" i="1"/>
  <c r="YB1" i="1"/>
  <c r="YC1" i="1"/>
  <c r="YC4" i="1" s="1"/>
  <c r="YD1" i="1"/>
  <c r="YE1" i="1"/>
  <c r="YF1" i="1"/>
  <c r="YG1" i="1"/>
  <c r="YH1" i="1"/>
  <c r="YI1" i="1"/>
  <c r="YJ1" i="1"/>
  <c r="YK1" i="1"/>
  <c r="YL1" i="1"/>
  <c r="YM1" i="1"/>
  <c r="YN1" i="1"/>
  <c r="YO1" i="1"/>
  <c r="YP1" i="1"/>
  <c r="YP4" i="1" s="1"/>
  <c r="YQ1" i="1"/>
  <c r="YR1" i="1"/>
  <c r="YS1" i="1"/>
  <c r="YT1" i="1"/>
  <c r="YU1" i="1"/>
  <c r="YV1" i="1"/>
  <c r="YW1" i="1"/>
  <c r="YX1" i="1"/>
  <c r="YY1" i="1"/>
  <c r="YZ1" i="1"/>
  <c r="ZA1" i="1"/>
  <c r="ZB1" i="1"/>
  <c r="ZC1" i="1"/>
  <c r="ZC4" i="1" s="1"/>
  <c r="ZD1" i="1"/>
  <c r="ZE1" i="1"/>
  <c r="ZF1" i="1"/>
  <c r="ZG1" i="1"/>
  <c r="ZH1" i="1"/>
  <c r="ZI1" i="1"/>
  <c r="ZJ1" i="1"/>
  <c r="ZK1" i="1"/>
  <c r="ZL1" i="1"/>
  <c r="ZM1" i="1"/>
  <c r="ZN1" i="1"/>
  <c r="ZO1" i="1"/>
  <c r="ZP1" i="1"/>
  <c r="ZP4" i="1" s="1"/>
  <c r="ZQ1" i="1"/>
  <c r="ZR1" i="1"/>
  <c r="ZS1" i="1"/>
  <c r="ZT1" i="1"/>
  <c r="ZU1" i="1"/>
  <c r="ZV1" i="1"/>
  <c r="ZW1" i="1"/>
  <c r="ZX1" i="1"/>
  <c r="ZY1" i="1"/>
  <c r="ZZ1" i="1"/>
  <c r="AAA1" i="1"/>
  <c r="AAB1" i="1"/>
  <c r="AAC1" i="1"/>
  <c r="AAC4" i="1" s="1"/>
  <c r="AAD1" i="1"/>
  <c r="AAE1" i="1"/>
  <c r="AAF1" i="1"/>
  <c r="AAG1" i="1"/>
  <c r="AAH1" i="1"/>
  <c r="AAI1" i="1"/>
  <c r="AAJ1" i="1"/>
  <c r="AAK1" i="1"/>
  <c r="AAL1" i="1"/>
  <c r="AAM1" i="1"/>
  <c r="AAN1" i="1"/>
  <c r="AAO1" i="1"/>
  <c r="AAP1" i="1"/>
  <c r="AAQ1" i="1"/>
  <c r="AAR1" i="1"/>
  <c r="AAS1" i="1"/>
  <c r="AAT1" i="1"/>
  <c r="AAU1" i="1"/>
  <c r="AAV1" i="1"/>
  <c r="AAW1" i="1"/>
  <c r="AAX1" i="1"/>
  <c r="AAY1" i="1"/>
  <c r="AAZ1" i="1"/>
  <c r="ABA1" i="1"/>
  <c r="ABB1" i="1"/>
  <c r="ABC1" i="1"/>
  <c r="ABC4" i="1" s="1"/>
  <c r="ABD1" i="1"/>
  <c r="ABE1" i="1"/>
  <c r="ABF1" i="1"/>
  <c r="ABG1" i="1"/>
  <c r="ABH1" i="1"/>
  <c r="ABI1" i="1"/>
  <c r="ABJ1" i="1"/>
  <c r="ABK1" i="1"/>
  <c r="ABL1" i="1"/>
  <c r="ABM1" i="1"/>
  <c r="ABN1" i="1"/>
  <c r="ABO1" i="1"/>
  <c r="XA2" i="1"/>
  <c r="XB2" i="1"/>
  <c r="XC2" i="1"/>
  <c r="XD2" i="1"/>
  <c r="XE2" i="1"/>
  <c r="XF2" i="1"/>
  <c r="XG2" i="1"/>
  <c r="XH2" i="1"/>
  <c r="XI2" i="1"/>
  <c r="XJ2" i="1"/>
  <c r="XK2" i="1"/>
  <c r="XL2" i="1"/>
  <c r="XM2" i="1"/>
  <c r="XN2" i="1"/>
  <c r="XO2" i="1"/>
  <c r="XP2" i="1"/>
  <c r="XQ2" i="1"/>
  <c r="XR2" i="1"/>
  <c r="XS2" i="1"/>
  <c r="XT2" i="1"/>
  <c r="XU2" i="1"/>
  <c r="XV2" i="1"/>
  <c r="XW2" i="1"/>
  <c r="XX2" i="1"/>
  <c r="XY2" i="1"/>
  <c r="XZ2" i="1"/>
  <c r="YA2" i="1"/>
  <c r="YB2" i="1"/>
  <c r="YC2" i="1"/>
  <c r="YD2" i="1"/>
  <c r="YE2" i="1"/>
  <c r="YF2" i="1"/>
  <c r="YG2" i="1"/>
  <c r="YH2" i="1"/>
  <c r="YI2" i="1"/>
  <c r="YJ2" i="1"/>
  <c r="YK2" i="1"/>
  <c r="YL2" i="1"/>
  <c r="YM2" i="1"/>
  <c r="YN2" i="1"/>
  <c r="YO2" i="1"/>
  <c r="YP2" i="1"/>
  <c r="YQ2" i="1"/>
  <c r="YR2" i="1"/>
  <c r="YS2" i="1"/>
  <c r="YT2" i="1"/>
  <c r="YU2" i="1"/>
  <c r="YV2" i="1"/>
  <c r="YW2" i="1"/>
  <c r="YX2" i="1"/>
  <c r="YY2" i="1"/>
  <c r="YZ2" i="1"/>
  <c r="ZA2" i="1"/>
  <c r="ZB2" i="1"/>
  <c r="ZC2" i="1"/>
  <c r="ZD2" i="1"/>
  <c r="ZE2" i="1"/>
  <c r="ZF2" i="1"/>
  <c r="ZG2" i="1"/>
  <c r="ZH2" i="1"/>
  <c r="ZI2" i="1"/>
  <c r="ZJ2" i="1"/>
  <c r="ZK2" i="1"/>
  <c r="ZL2" i="1"/>
  <c r="ZM2" i="1"/>
  <c r="ZN2" i="1"/>
  <c r="ZO2" i="1"/>
  <c r="ZP2" i="1"/>
  <c r="ZQ2" i="1"/>
  <c r="ZR2" i="1"/>
  <c r="ZS2" i="1"/>
  <c r="ZT2" i="1"/>
  <c r="ZU2" i="1"/>
  <c r="ZV2" i="1"/>
  <c r="ZW2" i="1"/>
  <c r="ZX2" i="1"/>
  <c r="ZY2" i="1"/>
  <c r="ZZ2" i="1"/>
  <c r="AAA2" i="1"/>
  <c r="AAB2" i="1"/>
  <c r="AAC2" i="1"/>
  <c r="AAD2" i="1"/>
  <c r="AAE2" i="1"/>
  <c r="AAF2" i="1"/>
  <c r="AAG2" i="1"/>
  <c r="AAH2" i="1"/>
  <c r="AAI2" i="1"/>
  <c r="AAJ2" i="1"/>
  <c r="AAK2" i="1"/>
  <c r="AAL2" i="1"/>
  <c r="AAM2" i="1"/>
  <c r="AAN2" i="1"/>
  <c r="AAO2" i="1"/>
  <c r="AAP2" i="1"/>
  <c r="AAQ2" i="1"/>
  <c r="AAR2" i="1"/>
  <c r="AAS2" i="1"/>
  <c r="AAT2" i="1"/>
  <c r="AAU2" i="1"/>
  <c r="AAV2" i="1"/>
  <c r="AAW2" i="1"/>
  <c r="AAX2" i="1"/>
  <c r="AAY2" i="1"/>
  <c r="AAZ2" i="1"/>
  <c r="ABA2" i="1"/>
  <c r="ABB2" i="1"/>
  <c r="ABC2" i="1"/>
  <c r="ABD2" i="1"/>
  <c r="ABE2" i="1"/>
  <c r="ABF2" i="1"/>
  <c r="ABG2" i="1"/>
  <c r="ABH2" i="1"/>
  <c r="ABI2" i="1"/>
  <c r="ABJ2" i="1"/>
  <c r="ABK2" i="1"/>
  <c r="ABL2" i="1"/>
  <c r="ABM2" i="1"/>
  <c r="ABN2" i="1"/>
  <c r="ABO2" i="1"/>
  <c r="XA3" i="1"/>
  <c r="XB3" i="1"/>
  <c r="XC3" i="1"/>
  <c r="XD3" i="1"/>
  <c r="XE3" i="1"/>
  <c r="XF3" i="1"/>
  <c r="XG3" i="1"/>
  <c r="XH3" i="1"/>
  <c r="XI3" i="1"/>
  <c r="XJ3" i="1"/>
  <c r="XK3" i="1"/>
  <c r="XL3" i="1"/>
  <c r="XM3" i="1"/>
  <c r="XN3" i="1"/>
  <c r="XO3" i="1"/>
  <c r="XP3" i="1"/>
  <c r="XQ3" i="1"/>
  <c r="XR3" i="1"/>
  <c r="XS3" i="1"/>
  <c r="XT3" i="1"/>
  <c r="XU3" i="1"/>
  <c r="XV3" i="1"/>
  <c r="XW3" i="1"/>
  <c r="XX3" i="1"/>
  <c r="XY3" i="1"/>
  <c r="XZ3" i="1"/>
  <c r="YA3" i="1"/>
  <c r="YB3" i="1"/>
  <c r="YC3" i="1"/>
  <c r="YD3" i="1"/>
  <c r="YE3" i="1"/>
  <c r="YF3" i="1"/>
  <c r="YG3" i="1"/>
  <c r="YH3" i="1"/>
  <c r="YI3" i="1"/>
  <c r="YJ3" i="1"/>
  <c r="YK3" i="1"/>
  <c r="YL3" i="1"/>
  <c r="YM3" i="1"/>
  <c r="YN3" i="1"/>
  <c r="YO3" i="1"/>
  <c r="YP3" i="1"/>
  <c r="YQ3" i="1"/>
  <c r="YR3" i="1"/>
  <c r="YS3" i="1"/>
  <c r="YT3" i="1"/>
  <c r="YU3" i="1"/>
  <c r="YV3" i="1"/>
  <c r="YW3" i="1"/>
  <c r="YX3" i="1"/>
  <c r="YY3" i="1"/>
  <c r="YZ3" i="1"/>
  <c r="ZA3" i="1"/>
  <c r="ZB3" i="1"/>
  <c r="ZC3" i="1"/>
  <c r="ZD3" i="1"/>
  <c r="ZE3" i="1"/>
  <c r="ZF3" i="1"/>
  <c r="ZG3" i="1"/>
  <c r="ZH3" i="1"/>
  <c r="ZI3" i="1"/>
  <c r="ZJ3" i="1"/>
  <c r="ZK3" i="1"/>
  <c r="ZL3" i="1"/>
  <c r="ZM3" i="1"/>
  <c r="ZN3" i="1"/>
  <c r="ZO3" i="1"/>
  <c r="ZP3" i="1"/>
  <c r="ZQ3" i="1"/>
  <c r="ZR3" i="1"/>
  <c r="ZS3" i="1"/>
  <c r="ZT3" i="1"/>
  <c r="ZU3" i="1"/>
  <c r="ZV3" i="1"/>
  <c r="ZW3" i="1"/>
  <c r="ZX3" i="1"/>
  <c r="ZY3" i="1"/>
  <c r="ZZ3" i="1"/>
  <c r="AAA3" i="1"/>
  <c r="AAB3" i="1"/>
  <c r="AAC3" i="1"/>
  <c r="AAD3" i="1"/>
  <c r="AAE3" i="1"/>
  <c r="AAF3" i="1"/>
  <c r="AAG3" i="1"/>
  <c r="AAH3" i="1"/>
  <c r="AAI3" i="1"/>
  <c r="AAJ3" i="1"/>
  <c r="AAK3" i="1"/>
  <c r="AAL3" i="1"/>
  <c r="AAM3" i="1"/>
  <c r="AAN3" i="1"/>
  <c r="AAO3" i="1"/>
  <c r="AAP3" i="1"/>
  <c r="AAQ3" i="1"/>
  <c r="AAR3" i="1"/>
  <c r="AAS3" i="1"/>
  <c r="AAT3" i="1"/>
  <c r="AAU3" i="1"/>
  <c r="AAV3" i="1"/>
  <c r="AAW3" i="1"/>
  <c r="AAX3" i="1"/>
  <c r="AAY3" i="1"/>
  <c r="AAZ3" i="1"/>
  <c r="ABA3" i="1"/>
  <c r="ABB3" i="1"/>
  <c r="ABC3" i="1"/>
  <c r="ABD3" i="1"/>
  <c r="ABE3" i="1"/>
  <c r="ABF3" i="1"/>
  <c r="ABG3" i="1"/>
  <c r="ABH3" i="1"/>
  <c r="ABI3" i="1"/>
  <c r="ABJ3" i="1"/>
  <c r="ABK3" i="1"/>
  <c r="ABL3" i="1"/>
  <c r="ABM3" i="1"/>
  <c r="ABN3" i="1"/>
  <c r="ABO3" i="1"/>
  <c r="SU1" i="1"/>
  <c r="SV1" i="1"/>
  <c r="SW1" i="1"/>
  <c r="SX1" i="1"/>
  <c r="SY1" i="1"/>
  <c r="SZ1" i="1"/>
  <c r="TA1" i="1"/>
  <c r="TA4" i="1" s="1"/>
  <c r="TB1" i="1"/>
  <c r="TC1" i="1"/>
  <c r="TD1" i="1"/>
  <c r="TE1" i="1"/>
  <c r="TF1" i="1"/>
  <c r="TG1" i="1"/>
  <c r="TH1" i="1"/>
  <c r="TI1" i="1"/>
  <c r="TJ1" i="1"/>
  <c r="TK1" i="1"/>
  <c r="TL1" i="1"/>
  <c r="TM1" i="1"/>
  <c r="TN1" i="1"/>
  <c r="TN4" i="1" s="1"/>
  <c r="TO1" i="1"/>
  <c r="TP1" i="1"/>
  <c r="TQ1" i="1"/>
  <c r="TR1" i="1"/>
  <c r="TS1" i="1"/>
  <c r="TT1" i="1"/>
  <c r="TU1" i="1"/>
  <c r="TV1" i="1"/>
  <c r="TW1" i="1"/>
  <c r="TX1" i="1"/>
  <c r="TY1" i="1"/>
  <c r="TZ1" i="1"/>
  <c r="UA1" i="1"/>
  <c r="UA4" i="1" s="1"/>
  <c r="UB1" i="1"/>
  <c r="UC1" i="1"/>
  <c r="UD1" i="1"/>
  <c r="UE1" i="1"/>
  <c r="UF1" i="1"/>
  <c r="UG1" i="1"/>
  <c r="UH1" i="1"/>
  <c r="UI1" i="1"/>
  <c r="UJ1" i="1"/>
  <c r="UK1" i="1"/>
  <c r="UL1" i="1"/>
  <c r="UM1" i="1"/>
  <c r="UN1" i="1"/>
  <c r="UN4" i="1" s="1"/>
  <c r="UO1" i="1"/>
  <c r="UP1" i="1"/>
  <c r="UQ1" i="1"/>
  <c r="UR1" i="1"/>
  <c r="US1" i="1"/>
  <c r="UT1" i="1"/>
  <c r="UU1" i="1"/>
  <c r="UV1" i="1"/>
  <c r="UW1" i="1"/>
  <c r="UX1" i="1"/>
  <c r="UY1" i="1"/>
  <c r="UZ1" i="1"/>
  <c r="VA1" i="1"/>
  <c r="VA4" i="1" s="1"/>
  <c r="VB1" i="1"/>
  <c r="VC1" i="1"/>
  <c r="VD1" i="1"/>
  <c r="VE1" i="1"/>
  <c r="VF1" i="1"/>
  <c r="VG1" i="1"/>
  <c r="VH1" i="1"/>
  <c r="VI1" i="1"/>
  <c r="VJ1" i="1"/>
  <c r="VK1" i="1"/>
  <c r="VL1" i="1"/>
  <c r="VM1" i="1"/>
  <c r="VN1" i="1"/>
  <c r="VN4" i="1" s="1"/>
  <c r="VO1" i="1"/>
  <c r="VP1" i="1"/>
  <c r="VQ1" i="1"/>
  <c r="VR1" i="1"/>
  <c r="VS1" i="1"/>
  <c r="VT1" i="1"/>
  <c r="VU1" i="1"/>
  <c r="VV1" i="1"/>
  <c r="VW1" i="1"/>
  <c r="VX1" i="1"/>
  <c r="VY1" i="1"/>
  <c r="VZ1" i="1"/>
  <c r="WA1" i="1"/>
  <c r="WA4" i="1" s="1"/>
  <c r="WB1" i="1"/>
  <c r="WC1" i="1"/>
  <c r="WD1" i="1"/>
  <c r="WE1" i="1"/>
  <c r="WF1" i="1"/>
  <c r="WG1" i="1"/>
  <c r="WH1" i="1"/>
  <c r="WI1" i="1"/>
  <c r="WJ1" i="1"/>
  <c r="WK1" i="1"/>
  <c r="WL1" i="1"/>
  <c r="WM1" i="1"/>
  <c r="WN1" i="1"/>
  <c r="WO1" i="1"/>
  <c r="WP1" i="1"/>
  <c r="WQ1" i="1"/>
  <c r="WR1" i="1"/>
  <c r="WS1" i="1"/>
  <c r="WT1" i="1"/>
  <c r="WU1" i="1"/>
  <c r="WV1" i="1"/>
  <c r="WW1" i="1"/>
  <c r="WX1" i="1"/>
  <c r="WY1" i="1"/>
  <c r="WZ1" i="1"/>
  <c r="SU2" i="1"/>
  <c r="SV2" i="1"/>
  <c r="SW2" i="1"/>
  <c r="SX2" i="1"/>
  <c r="SY2" i="1"/>
  <c r="SZ2" i="1"/>
  <c r="TA2" i="1"/>
  <c r="TB2" i="1"/>
  <c r="TC2" i="1"/>
  <c r="TD2" i="1"/>
  <c r="TE2" i="1"/>
  <c r="TF2" i="1"/>
  <c r="TG2" i="1"/>
  <c r="TH2" i="1"/>
  <c r="TI2" i="1"/>
  <c r="TJ2" i="1"/>
  <c r="TK2" i="1"/>
  <c r="TL2" i="1"/>
  <c r="TM2" i="1"/>
  <c r="TN2" i="1"/>
  <c r="TO2" i="1"/>
  <c r="TP2" i="1"/>
  <c r="TQ2" i="1"/>
  <c r="TR2" i="1"/>
  <c r="TS2" i="1"/>
  <c r="TT2" i="1"/>
  <c r="TU2" i="1"/>
  <c r="TV2" i="1"/>
  <c r="TW2" i="1"/>
  <c r="TX2" i="1"/>
  <c r="TY2" i="1"/>
  <c r="TZ2" i="1"/>
  <c r="UA2" i="1"/>
  <c r="UB2" i="1"/>
  <c r="UC2" i="1"/>
  <c r="UD2" i="1"/>
  <c r="UE2" i="1"/>
  <c r="UF2" i="1"/>
  <c r="UG2" i="1"/>
  <c r="UH2" i="1"/>
  <c r="UI2" i="1"/>
  <c r="UJ2" i="1"/>
  <c r="UK2" i="1"/>
  <c r="UL2" i="1"/>
  <c r="UM2" i="1"/>
  <c r="UN2" i="1"/>
  <c r="UO2" i="1"/>
  <c r="UP2" i="1"/>
  <c r="UQ2" i="1"/>
  <c r="UR2" i="1"/>
  <c r="US2" i="1"/>
  <c r="UT2" i="1"/>
  <c r="UU2" i="1"/>
  <c r="UV2" i="1"/>
  <c r="UW2" i="1"/>
  <c r="UX2" i="1"/>
  <c r="UY2" i="1"/>
  <c r="UZ2" i="1"/>
  <c r="VA2" i="1"/>
  <c r="VB2" i="1"/>
  <c r="VC2" i="1"/>
  <c r="VD2" i="1"/>
  <c r="VE2" i="1"/>
  <c r="VF2" i="1"/>
  <c r="VG2" i="1"/>
  <c r="VH2" i="1"/>
  <c r="VI2" i="1"/>
  <c r="VJ2" i="1"/>
  <c r="VK2" i="1"/>
  <c r="VL2" i="1"/>
  <c r="VM2" i="1"/>
  <c r="VN2" i="1"/>
  <c r="VO2" i="1"/>
  <c r="VP2" i="1"/>
  <c r="VQ2" i="1"/>
  <c r="VR2" i="1"/>
  <c r="VS2" i="1"/>
  <c r="VT2" i="1"/>
  <c r="VU2" i="1"/>
  <c r="VV2" i="1"/>
  <c r="VW2" i="1"/>
  <c r="VX2" i="1"/>
  <c r="VY2" i="1"/>
  <c r="VZ2" i="1"/>
  <c r="WA2" i="1"/>
  <c r="WB2" i="1"/>
  <c r="WC2" i="1"/>
  <c r="WD2" i="1"/>
  <c r="WE2" i="1"/>
  <c r="WF2" i="1"/>
  <c r="WG2" i="1"/>
  <c r="WH2" i="1"/>
  <c r="WI2" i="1"/>
  <c r="WJ2" i="1"/>
  <c r="WK2" i="1"/>
  <c r="WL2" i="1"/>
  <c r="WM2" i="1"/>
  <c r="WN2" i="1"/>
  <c r="WO2" i="1"/>
  <c r="WP2" i="1"/>
  <c r="WQ2" i="1"/>
  <c r="WR2" i="1"/>
  <c r="WS2" i="1"/>
  <c r="WT2" i="1"/>
  <c r="WU2" i="1"/>
  <c r="WV2" i="1"/>
  <c r="WW2" i="1"/>
  <c r="WX2" i="1"/>
  <c r="WY2" i="1"/>
  <c r="WZ2" i="1"/>
  <c r="SU3" i="1"/>
  <c r="SV3" i="1"/>
  <c r="SW3" i="1"/>
  <c r="SX3" i="1"/>
  <c r="SY3" i="1"/>
  <c r="SZ3" i="1"/>
  <c r="TA3" i="1"/>
  <c r="TB3" i="1"/>
  <c r="TC3" i="1"/>
  <c r="TD3" i="1"/>
  <c r="TE3" i="1"/>
  <c r="TF3" i="1"/>
  <c r="TG3" i="1"/>
  <c r="TH3" i="1"/>
  <c r="TI3" i="1"/>
  <c r="TJ3" i="1"/>
  <c r="TK3" i="1"/>
  <c r="TL3" i="1"/>
  <c r="TM3" i="1"/>
  <c r="TN3" i="1"/>
  <c r="TO3" i="1"/>
  <c r="TP3" i="1"/>
  <c r="TQ3" i="1"/>
  <c r="TR3" i="1"/>
  <c r="TS3" i="1"/>
  <c r="TT3" i="1"/>
  <c r="TU3" i="1"/>
  <c r="TV3" i="1"/>
  <c r="TW3" i="1"/>
  <c r="TX3" i="1"/>
  <c r="TY3" i="1"/>
  <c r="TZ3" i="1"/>
  <c r="UA3" i="1"/>
  <c r="UB3" i="1"/>
  <c r="UC3" i="1"/>
  <c r="UD3" i="1"/>
  <c r="UE3" i="1"/>
  <c r="UF3" i="1"/>
  <c r="UG3" i="1"/>
  <c r="UH3" i="1"/>
  <c r="UI3" i="1"/>
  <c r="UJ3" i="1"/>
  <c r="UK3" i="1"/>
  <c r="UL3" i="1"/>
  <c r="UM3" i="1"/>
  <c r="UN3" i="1"/>
  <c r="UO3" i="1"/>
  <c r="UP3" i="1"/>
  <c r="UQ3" i="1"/>
  <c r="UR3" i="1"/>
  <c r="US3" i="1"/>
  <c r="UT3" i="1"/>
  <c r="UU3" i="1"/>
  <c r="UV3" i="1"/>
  <c r="UW3" i="1"/>
  <c r="UX3" i="1"/>
  <c r="UY3" i="1"/>
  <c r="UZ3" i="1"/>
  <c r="VA3" i="1"/>
  <c r="VB3" i="1"/>
  <c r="VC3" i="1"/>
  <c r="VD3" i="1"/>
  <c r="VE3" i="1"/>
  <c r="VF3" i="1"/>
  <c r="VG3" i="1"/>
  <c r="VH3" i="1"/>
  <c r="VI3" i="1"/>
  <c r="VJ3" i="1"/>
  <c r="VK3" i="1"/>
  <c r="VL3" i="1"/>
  <c r="VM3" i="1"/>
  <c r="VN3" i="1"/>
  <c r="VO3" i="1"/>
  <c r="VP3" i="1"/>
  <c r="VQ3" i="1"/>
  <c r="VR3" i="1"/>
  <c r="VS3" i="1"/>
  <c r="VT3" i="1"/>
  <c r="VU3" i="1"/>
  <c r="VV3" i="1"/>
  <c r="VW3" i="1"/>
  <c r="VX3" i="1"/>
  <c r="VY3" i="1"/>
  <c r="VZ3" i="1"/>
  <c r="WA3" i="1"/>
  <c r="WB3" i="1"/>
  <c r="WC3" i="1"/>
  <c r="WD3" i="1"/>
  <c r="WE3" i="1"/>
  <c r="WF3" i="1"/>
  <c r="WG3" i="1"/>
  <c r="WH3" i="1"/>
  <c r="WI3" i="1"/>
  <c r="WJ3" i="1"/>
  <c r="WK3" i="1"/>
  <c r="WL3" i="1"/>
  <c r="WM3" i="1"/>
  <c r="WN3" i="1"/>
  <c r="WO3" i="1"/>
  <c r="WP3" i="1"/>
  <c r="WQ3" i="1"/>
  <c r="WR3" i="1"/>
  <c r="WS3" i="1"/>
  <c r="WT3" i="1"/>
  <c r="WU3" i="1"/>
  <c r="WV3" i="1"/>
  <c r="WW3" i="1"/>
  <c r="WX3" i="1"/>
  <c r="WY3" i="1"/>
  <c r="WZ3" i="1"/>
  <c r="SO1" i="1"/>
  <c r="SP1" i="1"/>
  <c r="SQ1" i="1"/>
  <c r="SR1" i="1"/>
  <c r="SS1" i="1"/>
  <c r="ST1" i="1"/>
  <c r="SO2" i="1"/>
  <c r="SP2" i="1"/>
  <c r="SQ2" i="1"/>
  <c r="SR2" i="1"/>
  <c r="SS2" i="1"/>
  <c r="ST2" i="1"/>
  <c r="SO3" i="1"/>
  <c r="SP3" i="1"/>
  <c r="SQ3" i="1"/>
  <c r="SR3" i="1"/>
  <c r="SS3" i="1"/>
  <c r="ST3" i="1"/>
  <c r="SM1" i="1"/>
  <c r="SN1" i="1"/>
  <c r="SM2" i="1"/>
  <c r="SN2" i="1"/>
  <c r="SM3" i="1"/>
  <c r="B6" i="7" s="1"/>
  <c r="SN3" i="1"/>
  <c r="SL3" i="1"/>
  <c r="SL2" i="1"/>
  <c r="SL1" i="1"/>
  <c r="G26" i="6" l="1"/>
  <c r="V4" i="6" s="1"/>
  <c r="G37" i="6"/>
  <c r="V15" i="6" s="1"/>
  <c r="G78" i="6"/>
  <c r="V56" i="6" s="1"/>
  <c r="WV4" i="1"/>
  <c r="WF4" i="1"/>
  <c r="H20" i="7" s="1"/>
  <c r="VX4" i="1"/>
  <c r="M19" i="7" s="1"/>
  <c r="VP4" i="1"/>
  <c r="E19" i="7" s="1"/>
  <c r="VH4" i="1"/>
  <c r="J18" i="7" s="1"/>
  <c r="UZ4" i="1"/>
  <c r="O17" i="7" s="1"/>
  <c r="UR4" i="1"/>
  <c r="G17" i="7" s="1"/>
  <c r="UJ4" i="1"/>
  <c r="L16" i="7" s="1"/>
  <c r="UB4" i="1"/>
  <c r="D16" i="7" s="1"/>
  <c r="TT4" i="1"/>
  <c r="I15" i="7" s="1"/>
  <c r="TL4" i="1"/>
  <c r="N14" i="7" s="1"/>
  <c r="TD4" i="1"/>
  <c r="F14" i="7" s="1"/>
  <c r="SV4" i="1"/>
  <c r="K13" i="7" s="1"/>
  <c r="ABE4" i="1"/>
  <c r="AAW4" i="1"/>
  <c r="J38" i="7" s="1"/>
  <c r="AAO4" i="1"/>
  <c r="O37" i="7" s="1"/>
  <c r="AAG4" i="1"/>
  <c r="G37" i="7" s="1"/>
  <c r="ZY4" i="1"/>
  <c r="L36" i="7" s="1"/>
  <c r="ZQ4" i="1"/>
  <c r="D36" i="7" s="1"/>
  <c r="ZI4" i="1"/>
  <c r="I35" i="7" s="1"/>
  <c r="ZA4" i="1"/>
  <c r="N34" i="7" s="1"/>
  <c r="YS4" i="1"/>
  <c r="F34" i="7" s="1"/>
  <c r="YK4" i="1"/>
  <c r="K33" i="7" s="1"/>
  <c r="XU4" i="1"/>
  <c r="H32" i="7" s="1"/>
  <c r="XM4" i="1"/>
  <c r="M31" i="7" s="1"/>
  <c r="XE4" i="1"/>
  <c r="E31" i="7" s="1"/>
  <c r="G139" i="6"/>
  <c r="V112" i="6" s="1"/>
  <c r="G118" i="6"/>
  <c r="U118" i="6" s="1"/>
  <c r="G145" i="6"/>
  <c r="V118" i="6" s="1"/>
  <c r="G143" i="6"/>
  <c r="V116" i="6" s="1"/>
  <c r="G137" i="6"/>
  <c r="V110" i="6" s="1"/>
  <c r="G129" i="6"/>
  <c r="V102" i="6" s="1"/>
  <c r="G127" i="6"/>
  <c r="V100" i="6" s="1"/>
  <c r="YH4" i="1"/>
  <c r="H33" i="7" s="1"/>
  <c r="XZ4" i="1"/>
  <c r="M32" i="7" s="1"/>
  <c r="XR4" i="1"/>
  <c r="E32" i="7" s="1"/>
  <c r="XJ4" i="1"/>
  <c r="J31" i="7" s="1"/>
  <c r="SQ4" i="1"/>
  <c r="F13" i="7" s="1"/>
  <c r="WY4" i="1"/>
  <c r="WQ4" i="1"/>
  <c r="WI4" i="1"/>
  <c r="K20" i="7" s="1"/>
  <c r="VS4" i="1"/>
  <c r="H19" i="7" s="1"/>
  <c r="VK4" i="1"/>
  <c r="M18" i="7" s="1"/>
  <c r="VC4" i="1"/>
  <c r="E18" i="7" s="1"/>
  <c r="UU4" i="1"/>
  <c r="J17" i="7" s="1"/>
  <c r="UM4" i="1"/>
  <c r="O16" i="7" s="1"/>
  <c r="UE4" i="1"/>
  <c r="G16" i="7" s="1"/>
  <c r="TW4" i="1"/>
  <c r="L15" i="7" s="1"/>
  <c r="TO4" i="1"/>
  <c r="D15" i="7" s="1"/>
  <c r="TG4" i="1"/>
  <c r="I14" i="7" s="1"/>
  <c r="SY4" i="1"/>
  <c r="N13" i="7" s="1"/>
  <c r="ABH4" i="1"/>
  <c r="AAZ4" i="1"/>
  <c r="M38" i="7" s="1"/>
  <c r="AAR4" i="1"/>
  <c r="E38" i="7" s="1"/>
  <c r="AAJ4" i="1"/>
  <c r="J37" i="7" s="1"/>
  <c r="AAB4" i="1"/>
  <c r="O36" i="7" s="1"/>
  <c r="ZT4" i="1"/>
  <c r="G36" i="7" s="1"/>
  <c r="ZL4" i="1"/>
  <c r="L35" i="7" s="1"/>
  <c r="ZD4" i="1"/>
  <c r="D35" i="7" s="1"/>
  <c r="YV4" i="1"/>
  <c r="I34" i="7" s="1"/>
  <c r="YN4" i="1"/>
  <c r="N33" i="7" s="1"/>
  <c r="YF4" i="1"/>
  <c r="F33" i="7" s="1"/>
  <c r="XX4" i="1"/>
  <c r="K32" i="7" s="1"/>
  <c r="XH4" i="1"/>
  <c r="H31" i="7" s="1"/>
  <c r="WX4" i="1"/>
  <c r="WP4" i="1"/>
  <c r="WH4" i="1"/>
  <c r="J20" i="7" s="1"/>
  <c r="VZ4" i="1"/>
  <c r="O19" i="7" s="1"/>
  <c r="VR4" i="1"/>
  <c r="G19" i="7" s="1"/>
  <c r="VJ4" i="1"/>
  <c r="L18" i="7" s="1"/>
  <c r="VB4" i="1"/>
  <c r="D18" i="7" s="1"/>
  <c r="UT4" i="1"/>
  <c r="I17" i="7" s="1"/>
  <c r="UL4" i="1"/>
  <c r="N16" i="7" s="1"/>
  <c r="UD4" i="1"/>
  <c r="F16" i="7" s="1"/>
  <c r="TV4" i="1"/>
  <c r="K15" i="7" s="1"/>
  <c r="TF4" i="1"/>
  <c r="H14" i="7" s="1"/>
  <c r="ABO4" i="1"/>
  <c r="ABG4" i="1"/>
  <c r="AAY4" i="1"/>
  <c r="L38" i="7" s="1"/>
  <c r="AAQ4" i="1"/>
  <c r="D38" i="7" s="1"/>
  <c r="AAI4" i="1"/>
  <c r="I37" i="7" s="1"/>
  <c r="AAA4" i="1"/>
  <c r="N36" i="7" s="1"/>
  <c r="ZS4" i="1"/>
  <c r="F36" i="7" s="1"/>
  <c r="ZK4" i="1"/>
  <c r="K35" i="7" s="1"/>
  <c r="YU4" i="1"/>
  <c r="H34" i="7" s="1"/>
  <c r="YM4" i="1"/>
  <c r="M33" i="7" s="1"/>
  <c r="YE4" i="1"/>
  <c r="E33" i="7" s="1"/>
  <c r="XW4" i="1"/>
  <c r="J32" i="7" s="1"/>
  <c r="XO4" i="1"/>
  <c r="O31" i="7" s="1"/>
  <c r="XG4" i="1"/>
  <c r="G31" i="7" s="1"/>
  <c r="G140" i="6"/>
  <c r="V113" i="6" s="1"/>
  <c r="WU4" i="1"/>
  <c r="WM4" i="1"/>
  <c r="O20" i="7" s="1"/>
  <c r="WE4" i="1"/>
  <c r="G20" i="7" s="1"/>
  <c r="VW4" i="1"/>
  <c r="L19" i="7" s="1"/>
  <c r="VO4" i="1"/>
  <c r="D19" i="7" s="1"/>
  <c r="VG4" i="1"/>
  <c r="I18" i="7" s="1"/>
  <c r="UY4" i="1"/>
  <c r="N17" i="7" s="1"/>
  <c r="UQ4" i="1"/>
  <c r="F17" i="7" s="1"/>
  <c r="UI4" i="1"/>
  <c r="K16" i="7" s="1"/>
  <c r="TS4" i="1"/>
  <c r="H15" i="7" s="1"/>
  <c r="TK4" i="1"/>
  <c r="M14" i="7" s="1"/>
  <c r="TC4" i="1"/>
  <c r="E14" i="7" s="1"/>
  <c r="SU4" i="1"/>
  <c r="J13" i="7" s="1"/>
  <c r="ABL4" i="1"/>
  <c r="ABD4" i="1"/>
  <c r="AAV4" i="1"/>
  <c r="I38" i="7" s="1"/>
  <c r="AAN4" i="1"/>
  <c r="N37" i="7" s="1"/>
  <c r="AAF4" i="1"/>
  <c r="F37" i="7" s="1"/>
  <c r="ZX4" i="1"/>
  <c r="K36" i="7" s="1"/>
  <c r="ZH4" i="1"/>
  <c r="H35" i="7" s="1"/>
  <c r="YZ4" i="1"/>
  <c r="M34" i="7" s="1"/>
  <c r="YR4" i="1"/>
  <c r="E34" i="7" s="1"/>
  <c r="YJ4" i="1"/>
  <c r="J33" i="7" s="1"/>
  <c r="YB4" i="1"/>
  <c r="O32" i="7" s="1"/>
  <c r="XT4" i="1"/>
  <c r="G32" i="7" s="1"/>
  <c r="XL4" i="1"/>
  <c r="L31" i="7" s="1"/>
  <c r="XD4" i="1"/>
  <c r="D31" i="7" s="1"/>
  <c r="ABM4" i="1"/>
  <c r="G98" i="6"/>
  <c r="U98" i="6" s="1"/>
  <c r="G109" i="6"/>
  <c r="U109" i="6" s="1"/>
  <c r="SR4" i="1"/>
  <c r="G13" i="7" s="1"/>
  <c r="ZU4" i="1"/>
  <c r="H36" i="7" s="1"/>
  <c r="ZM4" i="1"/>
  <c r="M35" i="7" s="1"/>
  <c r="ZE4" i="1"/>
  <c r="E35" i="7" s="1"/>
  <c r="YW4" i="1"/>
  <c r="J34" i="7" s="1"/>
  <c r="YO4" i="1"/>
  <c r="O33" i="7" s="1"/>
  <c r="YG4" i="1"/>
  <c r="G33" i="7" s="1"/>
  <c r="XY4" i="1"/>
  <c r="L32" i="7" s="1"/>
  <c r="XQ4" i="1"/>
  <c r="D32" i="7" s="1"/>
  <c r="XI4" i="1"/>
  <c r="I31" i="7" s="1"/>
  <c r="TE4" i="1"/>
  <c r="G14" i="7" s="1"/>
  <c r="SW4" i="1"/>
  <c r="L13" i="7" s="1"/>
  <c r="WZ4" i="1"/>
  <c r="WR4" i="1"/>
  <c r="WJ4" i="1"/>
  <c r="L20" i="7" s="1"/>
  <c r="WB4" i="1"/>
  <c r="D20" i="7" s="1"/>
  <c r="VT4" i="1"/>
  <c r="I19" i="7" s="1"/>
  <c r="VL4" i="1"/>
  <c r="N18" i="7" s="1"/>
  <c r="VD4" i="1"/>
  <c r="F18" i="7" s="1"/>
  <c r="UV4" i="1"/>
  <c r="K17" i="7" s="1"/>
  <c r="UF4" i="1"/>
  <c r="H16" i="7" s="1"/>
  <c r="TX4" i="1"/>
  <c r="M15" i="7" s="1"/>
  <c r="TP4" i="1"/>
  <c r="E15" i="7" s="1"/>
  <c r="TH4" i="1"/>
  <c r="J14" i="7" s="1"/>
  <c r="SZ4" i="1"/>
  <c r="O13" i="7" s="1"/>
  <c r="ABI4" i="1"/>
  <c r="ABA4" i="1"/>
  <c r="N38" i="7" s="1"/>
  <c r="AAS4" i="1"/>
  <c r="F38" i="7" s="1"/>
  <c r="AAK4" i="1"/>
  <c r="K37" i="7" s="1"/>
  <c r="G124" i="6"/>
  <c r="V97" i="6" s="1"/>
  <c r="G105" i="6"/>
  <c r="U105" i="6" s="1"/>
  <c r="G103" i="6"/>
  <c r="U103" i="6" s="1"/>
  <c r="G101" i="6"/>
  <c r="U101" i="6" s="1"/>
  <c r="R143" i="6"/>
  <c r="R135" i="6"/>
  <c r="R127" i="6"/>
  <c r="B60" i="6"/>
  <c r="I60" i="6" s="1"/>
  <c r="R144" i="6"/>
  <c r="R136" i="6"/>
  <c r="R128" i="6"/>
  <c r="T154" i="6"/>
  <c r="I154" i="6"/>
  <c r="B181" i="6"/>
  <c r="I181" i="6" s="1"/>
  <c r="T169" i="6"/>
  <c r="I169" i="6"/>
  <c r="B196" i="6"/>
  <c r="I196" i="6" s="1"/>
  <c r="T161" i="6"/>
  <c r="B188" i="6"/>
  <c r="I188" i="6" s="1"/>
  <c r="I161" i="6"/>
  <c r="G4" i="6"/>
  <c r="U4" i="6" s="1"/>
  <c r="W4" i="6" s="1"/>
  <c r="G116" i="6"/>
  <c r="U116" i="6" s="1"/>
  <c r="G114" i="6"/>
  <c r="U114" i="6" s="1"/>
  <c r="G112" i="6"/>
  <c r="U112" i="6" s="1"/>
  <c r="G110" i="6"/>
  <c r="U110" i="6" s="1"/>
  <c r="W110" i="6" s="1"/>
  <c r="G108" i="6"/>
  <c r="U108" i="6" s="1"/>
  <c r="G106" i="6"/>
  <c r="U106" i="6" s="1"/>
  <c r="G104" i="6"/>
  <c r="U104" i="6" s="1"/>
  <c r="G102" i="6"/>
  <c r="U102" i="6" s="1"/>
  <c r="W102" i="6" s="1"/>
  <c r="G100" i="6"/>
  <c r="U100" i="6" s="1"/>
  <c r="W100" i="6" s="1"/>
  <c r="R97" i="6"/>
  <c r="G119" i="6"/>
  <c r="U119" i="6" s="1"/>
  <c r="R124" i="6"/>
  <c r="R146" i="6"/>
  <c r="R145" i="6"/>
  <c r="R140" i="6"/>
  <c r="R138" i="6"/>
  <c r="R137" i="6"/>
  <c r="R132" i="6"/>
  <c r="R130" i="6"/>
  <c r="R129" i="6"/>
  <c r="G146" i="6"/>
  <c r="V119" i="6" s="1"/>
  <c r="G144" i="6"/>
  <c r="V117" i="6" s="1"/>
  <c r="G142" i="6"/>
  <c r="V115" i="6" s="1"/>
  <c r="G138" i="6"/>
  <c r="V111" i="6" s="1"/>
  <c r="G136" i="6"/>
  <c r="V109" i="6" s="1"/>
  <c r="W109" i="6" s="1"/>
  <c r="G134" i="6"/>
  <c r="V107" i="6" s="1"/>
  <c r="G132" i="6"/>
  <c r="V105" i="6" s="1"/>
  <c r="G130" i="6"/>
  <c r="V103" i="6" s="1"/>
  <c r="W103" i="6" s="1"/>
  <c r="G128" i="6"/>
  <c r="V101" i="6" s="1"/>
  <c r="G126" i="6"/>
  <c r="V99" i="6" s="1"/>
  <c r="R139" i="6"/>
  <c r="R131" i="6"/>
  <c r="T173" i="6"/>
  <c r="B200" i="6"/>
  <c r="I200" i="6" s="1"/>
  <c r="T165" i="6"/>
  <c r="B192" i="6"/>
  <c r="I192" i="6" s="1"/>
  <c r="T157" i="6"/>
  <c r="B184" i="6"/>
  <c r="I184" i="6" s="1"/>
  <c r="R141" i="6"/>
  <c r="R133" i="6"/>
  <c r="R125" i="6"/>
  <c r="T172" i="6"/>
  <c r="B199" i="6"/>
  <c r="I199" i="6" s="1"/>
  <c r="I172" i="6"/>
  <c r="T164" i="6"/>
  <c r="B191" i="6"/>
  <c r="I191" i="6" s="1"/>
  <c r="I164" i="6"/>
  <c r="T156" i="6"/>
  <c r="B183" i="6"/>
  <c r="I183" i="6" s="1"/>
  <c r="I156" i="6"/>
  <c r="G141" i="6"/>
  <c r="V114" i="6" s="1"/>
  <c r="G135" i="6"/>
  <c r="V108" i="6" s="1"/>
  <c r="W108" i="6" s="1"/>
  <c r="G133" i="6"/>
  <c r="V106" i="6" s="1"/>
  <c r="G131" i="6"/>
  <c r="V104" i="6" s="1"/>
  <c r="G125" i="6"/>
  <c r="V98" i="6" s="1"/>
  <c r="R142" i="6"/>
  <c r="R134" i="6"/>
  <c r="T171" i="6"/>
  <c r="B198" i="6"/>
  <c r="I198" i="6" s="1"/>
  <c r="T163" i="6"/>
  <c r="B190" i="6"/>
  <c r="I190" i="6" s="1"/>
  <c r="T155" i="6"/>
  <c r="B182" i="6"/>
  <c r="I182" i="6" s="1"/>
  <c r="I165" i="6"/>
  <c r="R126" i="6"/>
  <c r="B203" i="6"/>
  <c r="I203" i="6" s="1"/>
  <c r="B195" i="6"/>
  <c r="I195" i="6" s="1"/>
  <c r="I170" i="6"/>
  <c r="I162" i="6"/>
  <c r="T175" i="6"/>
  <c r="B202" i="6"/>
  <c r="I202" i="6" s="1"/>
  <c r="T167" i="6"/>
  <c r="B194" i="6"/>
  <c r="I194" i="6" s="1"/>
  <c r="T159" i="6"/>
  <c r="B186" i="6"/>
  <c r="I186" i="6" s="1"/>
  <c r="B189" i="6"/>
  <c r="I189" i="6" s="1"/>
  <c r="T174" i="6"/>
  <c r="B201" i="6"/>
  <c r="I201" i="6" s="1"/>
  <c r="T166" i="6"/>
  <c r="B193" i="6"/>
  <c r="I193" i="6" s="1"/>
  <c r="T158" i="6"/>
  <c r="B185" i="6"/>
  <c r="I185" i="6" s="1"/>
  <c r="I176" i="6"/>
  <c r="I168" i="6"/>
  <c r="I160" i="6"/>
  <c r="B187" i="6"/>
  <c r="I187" i="6" s="1"/>
  <c r="B197" i="6"/>
  <c r="I197" i="6" s="1"/>
  <c r="SO4" i="1"/>
  <c r="D13" i="7" s="1"/>
  <c r="WW4" i="1"/>
  <c r="WO4" i="1"/>
  <c r="WG4" i="1"/>
  <c r="I20" i="7" s="1"/>
  <c r="VY4" i="1"/>
  <c r="N19" i="7" s="1"/>
  <c r="VQ4" i="1"/>
  <c r="F19" i="7" s="1"/>
  <c r="VI4" i="1"/>
  <c r="K18" i="7" s="1"/>
  <c r="US4" i="1"/>
  <c r="H17" i="7" s="1"/>
  <c r="UK4" i="1"/>
  <c r="M16" i="7" s="1"/>
  <c r="UC4" i="1"/>
  <c r="E16" i="7" s="1"/>
  <c r="TU4" i="1"/>
  <c r="J15" i="7" s="1"/>
  <c r="TM4" i="1"/>
  <c r="O14" i="7" s="1"/>
  <c r="ABN4" i="1"/>
  <c r="ABF4" i="1"/>
  <c r="AAX4" i="1"/>
  <c r="K38" i="7" s="1"/>
  <c r="AAH4" i="1"/>
  <c r="H37" i="7" s="1"/>
  <c r="ZZ4" i="1"/>
  <c r="M36" i="7" s="1"/>
  <c r="ZR4" i="1"/>
  <c r="E36" i="7" s="1"/>
  <c r="ZJ4" i="1"/>
  <c r="J35" i="7" s="1"/>
  <c r="ZB4" i="1"/>
  <c r="O34" i="7" s="1"/>
  <c r="YT4" i="1"/>
  <c r="G34" i="7" s="1"/>
  <c r="YL4" i="1"/>
  <c r="L33" i="7" s="1"/>
  <c r="YD4" i="1"/>
  <c r="D33" i="7" s="1"/>
  <c r="XV4" i="1"/>
  <c r="I32" i="7" s="1"/>
  <c r="XN4" i="1"/>
  <c r="N31" i="7" s="1"/>
  <c r="XF4" i="1"/>
  <c r="F31" i="7" s="1"/>
  <c r="ST4" i="1"/>
  <c r="I13" i="7" s="1"/>
  <c r="WT4" i="1"/>
  <c r="WL4" i="1"/>
  <c r="N20" i="7" s="1"/>
  <c r="WD4" i="1"/>
  <c r="F20" i="7" s="1"/>
  <c r="VV4" i="1"/>
  <c r="K19" i="7" s="1"/>
  <c r="VF4" i="1"/>
  <c r="H18" i="7" s="1"/>
  <c r="UX4" i="1"/>
  <c r="M17" i="7" s="1"/>
  <c r="UP4" i="1"/>
  <c r="E17" i="7" s="1"/>
  <c r="UH4" i="1"/>
  <c r="J16" i="7" s="1"/>
  <c r="TZ4" i="1"/>
  <c r="O15" i="7" s="1"/>
  <c r="TR4" i="1"/>
  <c r="G15" i="7" s="1"/>
  <c r="TJ4" i="1"/>
  <c r="L14" i="7" s="1"/>
  <c r="TB4" i="1"/>
  <c r="D14" i="7" s="1"/>
  <c r="ABK4" i="1"/>
  <c r="AAU4" i="1"/>
  <c r="H38" i="7" s="1"/>
  <c r="AAM4" i="1"/>
  <c r="M37" i="7" s="1"/>
  <c r="AAE4" i="1"/>
  <c r="E37" i="7" s="1"/>
  <c r="ZW4" i="1"/>
  <c r="J36" i="7" s="1"/>
  <c r="ZO4" i="1"/>
  <c r="O35" i="7" s="1"/>
  <c r="ZG4" i="1"/>
  <c r="G35" i="7" s="1"/>
  <c r="YY4" i="1"/>
  <c r="L34" i="7" s="1"/>
  <c r="YQ4" i="1"/>
  <c r="D34" i="7" s="1"/>
  <c r="YI4" i="1"/>
  <c r="I33" i="7" s="1"/>
  <c r="YA4" i="1"/>
  <c r="N32" i="7" s="1"/>
  <c r="XS4" i="1"/>
  <c r="F32" i="7" s="1"/>
  <c r="XK4" i="1"/>
  <c r="K31" i="7" s="1"/>
  <c r="SS4" i="1"/>
  <c r="H13" i="7" s="1"/>
  <c r="WS4" i="1"/>
  <c r="WK4" i="1"/>
  <c r="M20" i="7" s="1"/>
  <c r="WC4" i="1"/>
  <c r="E20" i="7" s="1"/>
  <c r="VU4" i="1"/>
  <c r="J19" i="7" s="1"/>
  <c r="VM4" i="1"/>
  <c r="O18" i="7" s="1"/>
  <c r="VE4" i="1"/>
  <c r="G18" i="7" s="1"/>
  <c r="UW4" i="1"/>
  <c r="L17" i="7" s="1"/>
  <c r="UO4" i="1"/>
  <c r="D17" i="7" s="1"/>
  <c r="UG4" i="1"/>
  <c r="I16" i="7" s="1"/>
  <c r="TY4" i="1"/>
  <c r="N15" i="7" s="1"/>
  <c r="TQ4" i="1"/>
  <c r="F15" i="7" s="1"/>
  <c r="TI4" i="1"/>
  <c r="K14" i="7" s="1"/>
  <c r="ABJ4" i="1"/>
  <c r="ABB4" i="1"/>
  <c r="O38" i="7" s="1"/>
  <c r="AAT4" i="1"/>
  <c r="G38" i="7" s="1"/>
  <c r="AAL4" i="1"/>
  <c r="L37" i="7" s="1"/>
  <c r="AAD4" i="1"/>
  <c r="D37" i="7" s="1"/>
  <c r="ZV4" i="1"/>
  <c r="I36" i="7" s="1"/>
  <c r="ZN4" i="1"/>
  <c r="N35" i="7" s="1"/>
  <c r="ZF4" i="1"/>
  <c r="F35" i="7" s="1"/>
  <c r="YX4" i="1"/>
  <c r="K34" i="7" s="1"/>
  <c r="XA4" i="1"/>
  <c r="SP4" i="1"/>
  <c r="E13" i="7" s="1"/>
  <c r="SX4" i="1"/>
  <c r="M13" i="7" s="1"/>
  <c r="G20" i="6"/>
  <c r="U20" i="6" s="1"/>
  <c r="B59" i="6"/>
  <c r="I59" i="6" s="1"/>
  <c r="R114" i="6"/>
  <c r="R106" i="6"/>
  <c r="G19" i="6"/>
  <c r="U19" i="6" s="1"/>
  <c r="T56" i="6"/>
  <c r="G63" i="6"/>
  <c r="U63" i="6" s="1"/>
  <c r="G13" i="6"/>
  <c r="U13" i="6" s="1"/>
  <c r="G43" i="6"/>
  <c r="V21" i="6" s="1"/>
  <c r="T64" i="6"/>
  <c r="G75" i="6"/>
  <c r="V53" i="6" s="1"/>
  <c r="G17" i="6"/>
  <c r="U17" i="6" s="1"/>
  <c r="G9" i="6"/>
  <c r="U9" i="6" s="1"/>
  <c r="B84" i="6"/>
  <c r="I84" i="6" s="1"/>
  <c r="T67" i="6"/>
  <c r="G117" i="6"/>
  <c r="U117" i="6" s="1"/>
  <c r="G115" i="6"/>
  <c r="U115" i="6" s="1"/>
  <c r="G113" i="6"/>
  <c r="U113" i="6" s="1"/>
  <c r="G111" i="6"/>
  <c r="U111" i="6" s="1"/>
  <c r="G107" i="6"/>
  <c r="U107" i="6" s="1"/>
  <c r="G99" i="6"/>
  <c r="U99" i="6" s="1"/>
  <c r="B83" i="6"/>
  <c r="I83" i="6" s="1"/>
  <c r="G88" i="6"/>
  <c r="V66" i="6" s="1"/>
  <c r="G86" i="6"/>
  <c r="V64" i="6" s="1"/>
  <c r="R85" i="6"/>
  <c r="B76" i="6"/>
  <c r="I76" i="6" s="1"/>
  <c r="R104" i="6"/>
  <c r="G77" i="6"/>
  <c r="V55" i="6" s="1"/>
  <c r="G89" i="6"/>
  <c r="V67" i="6" s="1"/>
  <c r="G87" i="6"/>
  <c r="V65" i="6" s="1"/>
  <c r="G40" i="6"/>
  <c r="V18" i="6" s="1"/>
  <c r="G83" i="6"/>
  <c r="V61" i="6" s="1"/>
  <c r="G81" i="6"/>
  <c r="V59" i="6" s="1"/>
  <c r="G34" i="6"/>
  <c r="V12" i="6" s="1"/>
  <c r="G32" i="6"/>
  <c r="V10" i="6" s="1"/>
  <c r="G76" i="6"/>
  <c r="V54" i="6" s="1"/>
  <c r="G74" i="6"/>
  <c r="V52" i="6" s="1"/>
  <c r="B75" i="6"/>
  <c r="I75" i="6" s="1"/>
  <c r="G97" i="6"/>
  <c r="U97" i="6" s="1"/>
  <c r="R79" i="6"/>
  <c r="R74" i="6"/>
  <c r="G80" i="6"/>
  <c r="V58" i="6" s="1"/>
  <c r="G84" i="6"/>
  <c r="V62" i="6" s="1"/>
  <c r="G72" i="6"/>
  <c r="V50" i="6" s="1"/>
  <c r="R89" i="6"/>
  <c r="R86" i="6"/>
  <c r="R82" i="6"/>
  <c r="R77" i="6"/>
  <c r="R73" i="6"/>
  <c r="G61" i="6"/>
  <c r="U61" i="6" s="1"/>
  <c r="G53" i="6"/>
  <c r="U53" i="6" s="1"/>
  <c r="W53" i="6" s="1"/>
  <c r="G12" i="6"/>
  <c r="U12" i="6" s="1"/>
  <c r="G28" i="6"/>
  <c r="V6" i="6" s="1"/>
  <c r="B52" i="6"/>
  <c r="T54" i="6"/>
  <c r="T62" i="6"/>
  <c r="R116" i="6"/>
  <c r="R108" i="6"/>
  <c r="R99" i="6"/>
  <c r="R115" i="6"/>
  <c r="R98" i="6"/>
  <c r="G60" i="6"/>
  <c r="U60" i="6" s="1"/>
  <c r="G52" i="6"/>
  <c r="U52" i="6" s="1"/>
  <c r="G11" i="6"/>
  <c r="U11" i="6" s="1"/>
  <c r="R64" i="6"/>
  <c r="R56" i="6"/>
  <c r="G44" i="6"/>
  <c r="V22" i="6" s="1"/>
  <c r="W22" i="6" s="1"/>
  <c r="B51" i="6"/>
  <c r="B89" i="6"/>
  <c r="I89" i="6" s="1"/>
  <c r="B81" i="6"/>
  <c r="I81" i="6" s="1"/>
  <c r="T57" i="6"/>
  <c r="T65" i="6"/>
  <c r="R117" i="6"/>
  <c r="R109" i="6"/>
  <c r="R100" i="6"/>
  <c r="G55" i="6"/>
  <c r="U55" i="6" s="1"/>
  <c r="R87" i="6"/>
  <c r="R81" i="6"/>
  <c r="R76" i="6"/>
  <c r="R72" i="6"/>
  <c r="R107" i="6"/>
  <c r="G5" i="6"/>
  <c r="U5" i="6" s="1"/>
  <c r="G38" i="6"/>
  <c r="V16" i="6" s="1"/>
  <c r="B88" i="6"/>
  <c r="I88" i="6" s="1"/>
  <c r="B80" i="6"/>
  <c r="I80" i="6" s="1"/>
  <c r="B72" i="6"/>
  <c r="I72" i="6" s="1"/>
  <c r="C82" i="6"/>
  <c r="G82" i="6" s="1"/>
  <c r="V60" i="6" s="1"/>
  <c r="R119" i="6"/>
  <c r="R118" i="6"/>
  <c r="R110" i="6"/>
  <c r="R101" i="6"/>
  <c r="R80" i="6"/>
  <c r="G41" i="6"/>
  <c r="V19" i="6" s="1"/>
  <c r="W19" i="6" s="1"/>
  <c r="G39" i="6"/>
  <c r="V17" i="6" s="1"/>
  <c r="G35" i="6"/>
  <c r="V13" i="6" s="1"/>
  <c r="F71" i="6"/>
  <c r="G71" i="6" s="1"/>
  <c r="V49" i="6" s="1"/>
  <c r="B87" i="6"/>
  <c r="I87" i="6" s="1"/>
  <c r="B79" i="6"/>
  <c r="I79" i="6" s="1"/>
  <c r="F85" i="6"/>
  <c r="G85" i="6" s="1"/>
  <c r="V63" i="6" s="1"/>
  <c r="F79" i="6"/>
  <c r="G79" i="6" s="1"/>
  <c r="V57" i="6" s="1"/>
  <c r="F73" i="6"/>
  <c r="G73" i="6" s="1"/>
  <c r="V51" i="6" s="1"/>
  <c r="T55" i="6"/>
  <c r="T63" i="6"/>
  <c r="R111" i="6"/>
  <c r="R102" i="6"/>
  <c r="R84" i="6"/>
  <c r="R78" i="6"/>
  <c r="G65" i="6"/>
  <c r="U65" i="6" s="1"/>
  <c r="G57" i="6"/>
  <c r="U57" i="6" s="1"/>
  <c r="G21" i="6"/>
  <c r="U21" i="6" s="1"/>
  <c r="G29" i="6"/>
  <c r="V7" i="6" s="1"/>
  <c r="G27" i="6"/>
  <c r="V5" i="6" s="1"/>
  <c r="W5" i="6" s="1"/>
  <c r="B49" i="6"/>
  <c r="B86" i="6"/>
  <c r="I86" i="6" s="1"/>
  <c r="B78" i="6"/>
  <c r="I78" i="6" s="1"/>
  <c r="T50" i="6"/>
  <c r="T58" i="6"/>
  <c r="T66" i="6"/>
  <c r="R112" i="6"/>
  <c r="R103" i="6"/>
  <c r="R88" i="6"/>
  <c r="R83" i="6"/>
  <c r="R75" i="6"/>
  <c r="B85" i="6"/>
  <c r="I85" i="6" s="1"/>
  <c r="B77" i="6"/>
  <c r="I77" i="6" s="1"/>
  <c r="T53" i="6"/>
  <c r="T61" i="6"/>
  <c r="R113" i="6"/>
  <c r="R105" i="6"/>
  <c r="R71" i="6"/>
  <c r="R65" i="6"/>
  <c r="R57" i="6"/>
  <c r="W6" i="6"/>
  <c r="G66" i="6"/>
  <c r="U66" i="6" s="1"/>
  <c r="W66" i="6" s="1"/>
  <c r="G50" i="6"/>
  <c r="U50" i="6" s="1"/>
  <c r="R54" i="6"/>
  <c r="R55" i="6"/>
  <c r="G58" i="6"/>
  <c r="U58" i="6" s="1"/>
  <c r="R62" i="6"/>
  <c r="R61" i="6"/>
  <c r="R53" i="6"/>
  <c r="R63" i="6"/>
  <c r="G64" i="6"/>
  <c r="U64" i="6" s="1"/>
  <c r="G56" i="6"/>
  <c r="U56" i="6" s="1"/>
  <c r="W56" i="6" s="1"/>
  <c r="R49" i="6"/>
  <c r="R60" i="6"/>
  <c r="R52" i="6"/>
  <c r="R67" i="6"/>
  <c r="R59" i="6"/>
  <c r="R51" i="6"/>
  <c r="R66" i="6"/>
  <c r="R58" i="6"/>
  <c r="R50" i="6"/>
  <c r="T16" i="6"/>
  <c r="T8" i="6"/>
  <c r="C49" i="6"/>
  <c r="G49" i="6" s="1"/>
  <c r="U49" i="6" s="1"/>
  <c r="C59" i="6"/>
  <c r="G59" i="6" s="1"/>
  <c r="U59" i="6" s="1"/>
  <c r="W59" i="6" s="1"/>
  <c r="C51" i="6"/>
  <c r="G51" i="6" s="1"/>
  <c r="U51" i="6" s="1"/>
  <c r="G18" i="6"/>
  <c r="U18" i="6" s="1"/>
  <c r="W18" i="6" s="1"/>
  <c r="G10" i="6"/>
  <c r="U10" i="6" s="1"/>
  <c r="W10" i="6" s="1"/>
  <c r="G36" i="6"/>
  <c r="V14" i="6" s="1"/>
  <c r="W14" i="6" s="1"/>
  <c r="T21" i="6"/>
  <c r="T13" i="6"/>
  <c r="T5" i="6"/>
  <c r="F62" i="6"/>
  <c r="G62" i="6" s="1"/>
  <c r="U62" i="6" s="1"/>
  <c r="F54" i="6"/>
  <c r="G54" i="6" s="1"/>
  <c r="U54" i="6" s="1"/>
  <c r="T20" i="6"/>
  <c r="T12" i="6"/>
  <c r="C67" i="6"/>
  <c r="G67" i="6" s="1"/>
  <c r="U67" i="6" s="1"/>
  <c r="G16" i="6"/>
  <c r="U16" i="6" s="1"/>
  <c r="W16" i="6" s="1"/>
  <c r="G8" i="6"/>
  <c r="U8" i="6" s="1"/>
  <c r="G33" i="6"/>
  <c r="V11" i="6" s="1"/>
  <c r="G30" i="6"/>
  <c r="V8" i="6" s="1"/>
  <c r="T19" i="6"/>
  <c r="T11" i="6"/>
  <c r="G15" i="6"/>
  <c r="U15" i="6" s="1"/>
  <c r="W15" i="6" s="1"/>
  <c r="G7" i="6"/>
  <c r="U7" i="6" s="1"/>
  <c r="G42" i="6"/>
  <c r="V20" i="6" s="1"/>
  <c r="G31" i="6"/>
  <c r="V9" i="6" s="1"/>
  <c r="T18" i="6"/>
  <c r="T10" i="6"/>
  <c r="T17" i="6"/>
  <c r="T9" i="6"/>
  <c r="W17" i="6" l="1"/>
  <c r="W9" i="6"/>
  <c r="W67" i="6"/>
  <c r="W13" i="6"/>
  <c r="W52" i="6"/>
  <c r="W12" i="6"/>
  <c r="B82" i="6"/>
  <c r="I82" i="6" s="1"/>
  <c r="W20" i="6"/>
  <c r="W7" i="6"/>
  <c r="T60" i="6"/>
  <c r="W65" i="6"/>
  <c r="W63" i="6"/>
  <c r="W64" i="6"/>
  <c r="W118" i="6"/>
  <c r="W112" i="6"/>
  <c r="W116" i="6"/>
  <c r="W98" i="6"/>
  <c r="W105" i="6"/>
  <c r="W113" i="6"/>
  <c r="W104" i="6"/>
  <c r="K22" i="7"/>
  <c r="J22" i="7"/>
  <c r="P15" i="7"/>
  <c r="F40" i="7"/>
  <c r="P34" i="7"/>
  <c r="P32" i="7"/>
  <c r="W114" i="6"/>
  <c r="P16" i="7"/>
  <c r="M22" i="7"/>
  <c r="H22" i="7"/>
  <c r="O40" i="7"/>
  <c r="G22" i="7"/>
  <c r="P31" i="7"/>
  <c r="J40" i="7"/>
  <c r="O22" i="7"/>
  <c r="E40" i="7"/>
  <c r="P36" i="7"/>
  <c r="D22" i="7"/>
  <c r="D23" i="7" s="1"/>
  <c r="K40" i="7"/>
  <c r="P18" i="7"/>
  <c r="P37" i="7"/>
  <c r="P35" i="7"/>
  <c r="P20" i="7"/>
  <c r="W101" i="6"/>
  <c r="W106" i="6"/>
  <c r="E22" i="7"/>
  <c r="I40" i="7"/>
  <c r="H40" i="7"/>
  <c r="N40" i="7"/>
  <c r="M40" i="7"/>
  <c r="W119" i="6"/>
  <c r="W61" i="6"/>
  <c r="P14" i="7"/>
  <c r="W55" i="6"/>
  <c r="G40" i="7"/>
  <c r="L22" i="7"/>
  <c r="P38" i="7"/>
  <c r="P19" i="7"/>
  <c r="P17" i="7"/>
  <c r="N22" i="7"/>
  <c r="W21" i="6"/>
  <c r="P33" i="7"/>
  <c r="W54" i="6"/>
  <c r="W60" i="6"/>
  <c r="T59" i="6"/>
  <c r="W97" i="6"/>
  <c r="W111" i="6"/>
  <c r="W115" i="6"/>
  <c r="W99" i="6"/>
  <c r="W107" i="6"/>
  <c r="W117" i="6"/>
  <c r="F22" i="7"/>
  <c r="D40" i="7"/>
  <c r="D41" i="7" s="1"/>
  <c r="L40" i="7"/>
  <c r="I22" i="7"/>
  <c r="P13" i="7"/>
  <c r="W57" i="6"/>
  <c r="W58" i="6"/>
  <c r="I49" i="6"/>
  <c r="T49" i="6"/>
  <c r="B71" i="6"/>
  <c r="I71" i="6" s="1"/>
  <c r="W49" i="6"/>
  <c r="I51" i="6"/>
  <c r="B73" i="6"/>
  <c r="I73" i="6" s="1"/>
  <c r="T51" i="6"/>
  <c r="I52" i="6"/>
  <c r="T52" i="6"/>
  <c r="B74" i="6"/>
  <c r="I74" i="6" s="1"/>
  <c r="W50" i="6"/>
  <c r="W11" i="6"/>
  <c r="W51" i="6"/>
  <c r="W62" i="6"/>
  <c r="W8" i="6"/>
  <c r="K104" i="5"/>
  <c r="S104" i="5"/>
  <c r="AA104" i="5"/>
  <c r="AI104" i="5"/>
  <c r="AQ104" i="5"/>
  <c r="AY104" i="5"/>
  <c r="BG104" i="5"/>
  <c r="BO104" i="5"/>
  <c r="BW104" i="5"/>
  <c r="CE104" i="5"/>
  <c r="CM104" i="5"/>
  <c r="CU104" i="5"/>
  <c r="G109" i="5"/>
  <c r="O109" i="5"/>
  <c r="W109" i="5"/>
  <c r="AE109" i="5"/>
  <c r="AM109" i="5"/>
  <c r="AU109" i="5"/>
  <c r="BC109" i="5"/>
  <c r="BK109" i="5"/>
  <c r="BS109" i="5"/>
  <c r="CA109" i="5"/>
  <c r="CI109" i="5"/>
  <c r="CQ109" i="5"/>
  <c r="CY109" i="5"/>
  <c r="A105" i="5"/>
  <c r="D101" i="5"/>
  <c r="E101" i="5"/>
  <c r="F101" i="5"/>
  <c r="G101" i="5"/>
  <c r="H101" i="5"/>
  <c r="I101" i="5"/>
  <c r="J101" i="5"/>
  <c r="K101" i="5"/>
  <c r="L101" i="5"/>
  <c r="M101" i="5"/>
  <c r="N101" i="5"/>
  <c r="O101" i="5"/>
  <c r="P101" i="5"/>
  <c r="Q101" i="5"/>
  <c r="R101" i="5"/>
  <c r="S101" i="5"/>
  <c r="T101" i="5"/>
  <c r="U101" i="5"/>
  <c r="V101" i="5"/>
  <c r="W101" i="5"/>
  <c r="X101" i="5"/>
  <c r="Y101" i="5"/>
  <c r="Z101" i="5"/>
  <c r="AA101" i="5"/>
  <c r="AB101" i="5"/>
  <c r="AC101" i="5"/>
  <c r="AD101" i="5"/>
  <c r="AE101" i="5"/>
  <c r="AF101" i="5"/>
  <c r="AG101" i="5"/>
  <c r="AH101" i="5"/>
  <c r="AI101" i="5"/>
  <c r="AJ101" i="5"/>
  <c r="AK101" i="5"/>
  <c r="AL101" i="5"/>
  <c r="AM101" i="5"/>
  <c r="AN101" i="5"/>
  <c r="AO101" i="5"/>
  <c r="AP101" i="5"/>
  <c r="AQ101" i="5"/>
  <c r="AR101" i="5"/>
  <c r="AS101" i="5"/>
  <c r="AT101" i="5"/>
  <c r="AU101" i="5"/>
  <c r="AV101" i="5"/>
  <c r="AW101" i="5"/>
  <c r="AX101" i="5"/>
  <c r="AY101" i="5"/>
  <c r="AZ101" i="5"/>
  <c r="BA101" i="5"/>
  <c r="BB101" i="5"/>
  <c r="BC101" i="5"/>
  <c r="BD101" i="5"/>
  <c r="BE101" i="5"/>
  <c r="BF101" i="5"/>
  <c r="BG101" i="5"/>
  <c r="BH101" i="5"/>
  <c r="BI101" i="5"/>
  <c r="BJ101" i="5"/>
  <c r="BK101" i="5"/>
  <c r="BL101" i="5"/>
  <c r="BM101" i="5"/>
  <c r="BN101" i="5"/>
  <c r="BO101" i="5"/>
  <c r="BP101" i="5"/>
  <c r="BQ101" i="5"/>
  <c r="BR101" i="5"/>
  <c r="BS101" i="5"/>
  <c r="BT101" i="5"/>
  <c r="BU101" i="5"/>
  <c r="BV101" i="5"/>
  <c r="BW101" i="5"/>
  <c r="BX101" i="5"/>
  <c r="BY101" i="5"/>
  <c r="BZ101" i="5"/>
  <c r="CA101" i="5"/>
  <c r="CB101" i="5"/>
  <c r="CC101" i="5"/>
  <c r="CD101" i="5"/>
  <c r="CE101" i="5"/>
  <c r="CF101" i="5"/>
  <c r="CG101" i="5"/>
  <c r="CH101" i="5"/>
  <c r="CI101" i="5"/>
  <c r="CJ101" i="5"/>
  <c r="CK101" i="5"/>
  <c r="CL101" i="5"/>
  <c r="CM101" i="5"/>
  <c r="CN101" i="5"/>
  <c r="CO101" i="5"/>
  <c r="CP101" i="5"/>
  <c r="CQ101" i="5"/>
  <c r="CR101" i="5"/>
  <c r="CS101" i="5"/>
  <c r="CT101" i="5"/>
  <c r="CU101" i="5"/>
  <c r="CV101" i="5"/>
  <c r="CW101" i="5"/>
  <c r="CX101" i="5"/>
  <c r="CY101" i="5"/>
  <c r="D102" i="5"/>
  <c r="E102" i="5"/>
  <c r="F102" i="5"/>
  <c r="G102" i="5"/>
  <c r="H102" i="5"/>
  <c r="I102" i="5"/>
  <c r="J102" i="5"/>
  <c r="K102" i="5"/>
  <c r="L102" i="5"/>
  <c r="M102" i="5"/>
  <c r="N102" i="5"/>
  <c r="O102" i="5"/>
  <c r="P102" i="5"/>
  <c r="Q102" i="5"/>
  <c r="R102" i="5"/>
  <c r="S102" i="5"/>
  <c r="T102" i="5"/>
  <c r="U102" i="5"/>
  <c r="V102" i="5"/>
  <c r="W102" i="5"/>
  <c r="X102" i="5"/>
  <c r="Y102" i="5"/>
  <c r="Z102" i="5"/>
  <c r="AA102" i="5"/>
  <c r="AB102" i="5"/>
  <c r="AC102" i="5"/>
  <c r="AD102" i="5"/>
  <c r="AE102" i="5"/>
  <c r="AF102" i="5"/>
  <c r="AG102" i="5"/>
  <c r="AH102" i="5"/>
  <c r="AI102" i="5"/>
  <c r="AJ102" i="5"/>
  <c r="AK102" i="5"/>
  <c r="AL102" i="5"/>
  <c r="AM102" i="5"/>
  <c r="AN102" i="5"/>
  <c r="AO102" i="5"/>
  <c r="AP102" i="5"/>
  <c r="AQ102" i="5"/>
  <c r="AR102" i="5"/>
  <c r="AS102" i="5"/>
  <c r="AT102" i="5"/>
  <c r="AU102" i="5"/>
  <c r="AV102" i="5"/>
  <c r="AW102" i="5"/>
  <c r="AX102" i="5"/>
  <c r="AY102" i="5"/>
  <c r="AZ102" i="5"/>
  <c r="BA102" i="5"/>
  <c r="BB102" i="5"/>
  <c r="BC102" i="5"/>
  <c r="BD102" i="5"/>
  <c r="BE102" i="5"/>
  <c r="BF102" i="5"/>
  <c r="BG102" i="5"/>
  <c r="BH102" i="5"/>
  <c r="BI102" i="5"/>
  <c r="BJ102" i="5"/>
  <c r="BK102" i="5"/>
  <c r="BL102" i="5"/>
  <c r="BM102" i="5"/>
  <c r="BN102" i="5"/>
  <c r="BO102" i="5"/>
  <c r="BP102" i="5"/>
  <c r="BQ102" i="5"/>
  <c r="BR102" i="5"/>
  <c r="BS102" i="5"/>
  <c r="BT102" i="5"/>
  <c r="BU102" i="5"/>
  <c r="BV102" i="5"/>
  <c r="BW102" i="5"/>
  <c r="BX102" i="5"/>
  <c r="BY102" i="5"/>
  <c r="BZ102" i="5"/>
  <c r="CA102" i="5"/>
  <c r="CB102" i="5"/>
  <c r="CC102" i="5"/>
  <c r="CD102" i="5"/>
  <c r="CE102" i="5"/>
  <c r="CF102" i="5"/>
  <c r="CG102" i="5"/>
  <c r="CH102" i="5"/>
  <c r="CI102" i="5"/>
  <c r="CJ102" i="5"/>
  <c r="CK102" i="5"/>
  <c r="CL102" i="5"/>
  <c r="CM102" i="5"/>
  <c r="CN102" i="5"/>
  <c r="CO102" i="5"/>
  <c r="CP102" i="5"/>
  <c r="CQ102" i="5"/>
  <c r="CR102" i="5"/>
  <c r="CS102" i="5"/>
  <c r="CT102" i="5"/>
  <c r="CU102" i="5"/>
  <c r="CV102" i="5"/>
  <c r="CW102" i="5"/>
  <c r="CX102" i="5"/>
  <c r="CY102" i="5"/>
  <c r="C102" i="5"/>
  <c r="A102" i="5"/>
  <c r="C101" i="5"/>
  <c r="A101" i="5"/>
  <c r="CW99" i="5"/>
  <c r="CX99" i="5"/>
  <c r="CY99" i="5"/>
  <c r="CW100" i="5"/>
  <c r="CX100" i="5"/>
  <c r="CY100" i="5"/>
  <c r="BS99" i="5"/>
  <c r="BT99" i="5"/>
  <c r="BU99" i="5"/>
  <c r="BV99" i="5"/>
  <c r="BW99" i="5"/>
  <c r="BX99" i="5"/>
  <c r="BY99" i="5"/>
  <c r="BZ99" i="5"/>
  <c r="CA99" i="5"/>
  <c r="CB99" i="5"/>
  <c r="CC99" i="5"/>
  <c r="CD99" i="5"/>
  <c r="CE99" i="5"/>
  <c r="CF99" i="5"/>
  <c r="CG99" i="5"/>
  <c r="CH99" i="5"/>
  <c r="CI99" i="5"/>
  <c r="CJ99" i="5"/>
  <c r="CK99" i="5"/>
  <c r="CL99" i="5"/>
  <c r="CM99" i="5"/>
  <c r="CN99" i="5"/>
  <c r="CO99" i="5"/>
  <c r="CP99" i="5"/>
  <c r="CQ99" i="5"/>
  <c r="CR99" i="5"/>
  <c r="CS99" i="5"/>
  <c r="CT99" i="5"/>
  <c r="CU99" i="5"/>
  <c r="CV99" i="5"/>
  <c r="BS100" i="5"/>
  <c r="BT100" i="5"/>
  <c r="BU100" i="5"/>
  <c r="BV100" i="5"/>
  <c r="BW100" i="5"/>
  <c r="BX100" i="5"/>
  <c r="BY100" i="5"/>
  <c r="BZ100" i="5"/>
  <c r="CA100" i="5"/>
  <c r="CB100" i="5"/>
  <c r="CC100" i="5"/>
  <c r="CD100" i="5"/>
  <c r="CE100" i="5"/>
  <c r="CF100" i="5"/>
  <c r="CG100" i="5"/>
  <c r="CH100" i="5"/>
  <c r="CI100" i="5"/>
  <c r="CJ100" i="5"/>
  <c r="CK100" i="5"/>
  <c r="CL100" i="5"/>
  <c r="CM100" i="5"/>
  <c r="CN100" i="5"/>
  <c r="CO100" i="5"/>
  <c r="CP100" i="5"/>
  <c r="CQ100" i="5"/>
  <c r="CR100" i="5"/>
  <c r="CS100" i="5"/>
  <c r="CT100" i="5"/>
  <c r="CU100" i="5"/>
  <c r="CV100" i="5"/>
  <c r="BM99" i="5"/>
  <c r="BN99" i="5"/>
  <c r="BO99" i="5"/>
  <c r="BP99" i="5"/>
  <c r="BQ99" i="5"/>
  <c r="BR99" i="5"/>
  <c r="BM100" i="5"/>
  <c r="BN100" i="5"/>
  <c r="BO100" i="5"/>
  <c r="BP100" i="5"/>
  <c r="BQ100" i="5"/>
  <c r="BR100" i="5"/>
  <c r="D99" i="5"/>
  <c r="E99" i="5"/>
  <c r="F99" i="5"/>
  <c r="G99" i="5"/>
  <c r="H99" i="5"/>
  <c r="I99" i="5"/>
  <c r="J99" i="5"/>
  <c r="K99" i="5"/>
  <c r="L99" i="5"/>
  <c r="M99" i="5"/>
  <c r="N99" i="5"/>
  <c r="O99" i="5"/>
  <c r="P99" i="5"/>
  <c r="Q99" i="5"/>
  <c r="R99" i="5"/>
  <c r="S99" i="5"/>
  <c r="T99" i="5"/>
  <c r="U99" i="5"/>
  <c r="V99" i="5"/>
  <c r="W99" i="5"/>
  <c r="X99" i="5"/>
  <c r="Y99" i="5"/>
  <c r="Z99" i="5"/>
  <c r="AA99" i="5"/>
  <c r="AB99" i="5"/>
  <c r="AC99" i="5"/>
  <c r="AD99" i="5"/>
  <c r="AE99" i="5"/>
  <c r="AF99" i="5"/>
  <c r="AG99" i="5"/>
  <c r="AH99" i="5"/>
  <c r="AI99" i="5"/>
  <c r="AJ99" i="5"/>
  <c r="AK99" i="5"/>
  <c r="AL99" i="5"/>
  <c r="AM99" i="5"/>
  <c r="AN99" i="5"/>
  <c r="AO99" i="5"/>
  <c r="AP99" i="5"/>
  <c r="AQ99" i="5"/>
  <c r="AR99" i="5"/>
  <c r="AS99" i="5"/>
  <c r="AT99" i="5"/>
  <c r="AU99" i="5"/>
  <c r="AV99" i="5"/>
  <c r="AW99" i="5"/>
  <c r="AX99" i="5"/>
  <c r="AY99" i="5"/>
  <c r="AZ99" i="5"/>
  <c r="BA99" i="5"/>
  <c r="BB99" i="5"/>
  <c r="BC99" i="5"/>
  <c r="BD99" i="5"/>
  <c r="BE99" i="5"/>
  <c r="BF99" i="5"/>
  <c r="BG99" i="5"/>
  <c r="BH99" i="5"/>
  <c r="BI99" i="5"/>
  <c r="BJ99" i="5"/>
  <c r="BK99" i="5"/>
  <c r="BL99" i="5"/>
  <c r="D100" i="5"/>
  <c r="E100" i="5"/>
  <c r="F100" i="5"/>
  <c r="G100" i="5"/>
  <c r="H100" i="5"/>
  <c r="I100" i="5"/>
  <c r="J100" i="5"/>
  <c r="K100" i="5"/>
  <c r="L100" i="5"/>
  <c r="M100" i="5"/>
  <c r="N100" i="5"/>
  <c r="O100" i="5"/>
  <c r="P100" i="5"/>
  <c r="Q100" i="5"/>
  <c r="R100" i="5"/>
  <c r="S100" i="5"/>
  <c r="T100" i="5"/>
  <c r="U100" i="5"/>
  <c r="V100" i="5"/>
  <c r="W100" i="5"/>
  <c r="X100" i="5"/>
  <c r="Y100" i="5"/>
  <c r="Z100" i="5"/>
  <c r="AA100" i="5"/>
  <c r="AB100" i="5"/>
  <c r="AC100" i="5"/>
  <c r="AD100" i="5"/>
  <c r="AE100" i="5"/>
  <c r="AF100" i="5"/>
  <c r="AG100" i="5"/>
  <c r="AH100" i="5"/>
  <c r="AI100" i="5"/>
  <c r="AJ100" i="5"/>
  <c r="AK100" i="5"/>
  <c r="AL100" i="5"/>
  <c r="AM100" i="5"/>
  <c r="AN100" i="5"/>
  <c r="AO100" i="5"/>
  <c r="AP100" i="5"/>
  <c r="AQ100" i="5"/>
  <c r="AR100" i="5"/>
  <c r="AS100" i="5"/>
  <c r="AT100" i="5"/>
  <c r="AU100" i="5"/>
  <c r="AV100" i="5"/>
  <c r="AW100" i="5"/>
  <c r="AX100" i="5"/>
  <c r="AY100" i="5"/>
  <c r="AZ100" i="5"/>
  <c r="BA100" i="5"/>
  <c r="BB100" i="5"/>
  <c r="BC100" i="5"/>
  <c r="BD100" i="5"/>
  <c r="BE100" i="5"/>
  <c r="BF100" i="5"/>
  <c r="BG100" i="5"/>
  <c r="BH100" i="5"/>
  <c r="BI100" i="5"/>
  <c r="BJ100" i="5"/>
  <c r="BK100" i="5"/>
  <c r="BL100" i="5"/>
  <c r="C99" i="5"/>
  <c r="A100" i="5"/>
  <c r="C100" i="5"/>
  <c r="GQ1" i="1"/>
  <c r="F104" i="5" s="1"/>
  <c r="GR1" i="1"/>
  <c r="G104" i="5" s="1"/>
  <c r="GS1" i="1"/>
  <c r="H104" i="5" s="1"/>
  <c r="GT1" i="1"/>
  <c r="I109" i="5" s="1"/>
  <c r="GU1" i="1"/>
  <c r="J109" i="5" s="1"/>
  <c r="GV1" i="1"/>
  <c r="K109" i="5" s="1"/>
  <c r="GW1" i="1"/>
  <c r="L109" i="5" s="1"/>
  <c r="GX1" i="1"/>
  <c r="M104" i="5" s="1"/>
  <c r="GY1" i="1"/>
  <c r="N104" i="5" s="1"/>
  <c r="GZ1" i="1"/>
  <c r="O104" i="5" s="1"/>
  <c r="HA1" i="1"/>
  <c r="P104" i="5" s="1"/>
  <c r="HB1" i="1"/>
  <c r="Q109" i="5" s="1"/>
  <c r="HC1" i="1"/>
  <c r="R109" i="5" s="1"/>
  <c r="HD1" i="1"/>
  <c r="S109" i="5" s="1"/>
  <c r="HE1" i="1"/>
  <c r="T109" i="5" s="1"/>
  <c r="HF1" i="1"/>
  <c r="U104" i="5" s="1"/>
  <c r="HG1" i="1"/>
  <c r="V104" i="5" s="1"/>
  <c r="HH1" i="1"/>
  <c r="W104" i="5" s="1"/>
  <c r="HI1" i="1"/>
  <c r="X104" i="5" s="1"/>
  <c r="HJ1" i="1"/>
  <c r="Y109" i="5" s="1"/>
  <c r="HK1" i="1"/>
  <c r="Z109" i="5" s="1"/>
  <c r="HL1" i="1"/>
  <c r="AA109" i="5" s="1"/>
  <c r="HM1" i="1"/>
  <c r="AB109" i="5" s="1"/>
  <c r="HN1" i="1"/>
  <c r="AC104" i="5" s="1"/>
  <c r="HO1" i="1"/>
  <c r="AD104" i="5" s="1"/>
  <c r="HP1" i="1"/>
  <c r="AE104" i="5" s="1"/>
  <c r="HQ1" i="1"/>
  <c r="AF104" i="5" s="1"/>
  <c r="HR1" i="1"/>
  <c r="AG109" i="5" s="1"/>
  <c r="HS1" i="1"/>
  <c r="AH109" i="5" s="1"/>
  <c r="HT1" i="1"/>
  <c r="AI109" i="5" s="1"/>
  <c r="HU1" i="1"/>
  <c r="AJ109" i="5" s="1"/>
  <c r="HV1" i="1"/>
  <c r="AK104" i="5" s="1"/>
  <c r="HW1" i="1"/>
  <c r="AL104" i="5" s="1"/>
  <c r="HX1" i="1"/>
  <c r="AM104" i="5" s="1"/>
  <c r="HY1" i="1"/>
  <c r="AN104" i="5" s="1"/>
  <c r="HZ1" i="1"/>
  <c r="AO109" i="5" s="1"/>
  <c r="IA1" i="1"/>
  <c r="AP109" i="5" s="1"/>
  <c r="IB1" i="1"/>
  <c r="AQ109" i="5" s="1"/>
  <c r="IC1" i="1"/>
  <c r="AR109" i="5" s="1"/>
  <c r="ID1" i="1"/>
  <c r="AS104" i="5" s="1"/>
  <c r="IE1" i="1"/>
  <c r="AT104" i="5" s="1"/>
  <c r="IF1" i="1"/>
  <c r="AU104" i="5" s="1"/>
  <c r="IG1" i="1"/>
  <c r="AV104" i="5" s="1"/>
  <c r="IH1" i="1"/>
  <c r="AW109" i="5" s="1"/>
  <c r="II1" i="1"/>
  <c r="AX109" i="5" s="1"/>
  <c r="IJ1" i="1"/>
  <c r="AY109" i="5" s="1"/>
  <c r="IK1" i="1"/>
  <c r="AZ109" i="5" s="1"/>
  <c r="IL1" i="1"/>
  <c r="BA104" i="5" s="1"/>
  <c r="IM1" i="1"/>
  <c r="BB104" i="5" s="1"/>
  <c r="IN1" i="1"/>
  <c r="BC104" i="5" s="1"/>
  <c r="IO1" i="1"/>
  <c r="BD104" i="5" s="1"/>
  <c r="IP1" i="1"/>
  <c r="BE109" i="5" s="1"/>
  <c r="IQ1" i="1"/>
  <c r="BF109" i="5" s="1"/>
  <c r="IR1" i="1"/>
  <c r="BG109" i="5" s="1"/>
  <c r="IS1" i="1"/>
  <c r="BH109" i="5" s="1"/>
  <c r="IT1" i="1"/>
  <c r="BI104" i="5" s="1"/>
  <c r="IU1" i="1"/>
  <c r="BJ104" i="5" s="1"/>
  <c r="IV1" i="1"/>
  <c r="BK104" i="5" s="1"/>
  <c r="IW1" i="1"/>
  <c r="BL104" i="5" s="1"/>
  <c r="IX1" i="1"/>
  <c r="BM109" i="5" s="1"/>
  <c r="IY1" i="1"/>
  <c r="BN109" i="5" s="1"/>
  <c r="IZ1" i="1"/>
  <c r="BO109" i="5" s="1"/>
  <c r="JA1" i="1"/>
  <c r="BP109" i="5" s="1"/>
  <c r="JB1" i="1"/>
  <c r="BQ104" i="5" s="1"/>
  <c r="JC1" i="1"/>
  <c r="BR104" i="5" s="1"/>
  <c r="JD1" i="1"/>
  <c r="BS104" i="5" s="1"/>
  <c r="JE1" i="1"/>
  <c r="BT104" i="5" s="1"/>
  <c r="JF1" i="1"/>
  <c r="BU109" i="5" s="1"/>
  <c r="JG1" i="1"/>
  <c r="BV109" i="5" s="1"/>
  <c r="JH1" i="1"/>
  <c r="BW109" i="5" s="1"/>
  <c r="JI1" i="1"/>
  <c r="BX109" i="5" s="1"/>
  <c r="JJ1" i="1"/>
  <c r="BY104" i="5" s="1"/>
  <c r="JK1" i="1"/>
  <c r="BZ104" i="5" s="1"/>
  <c r="JL1" i="1"/>
  <c r="CA104" i="5" s="1"/>
  <c r="JM1" i="1"/>
  <c r="CB104" i="5" s="1"/>
  <c r="JN1" i="1"/>
  <c r="CC109" i="5" s="1"/>
  <c r="JO1" i="1"/>
  <c r="CD109" i="5" s="1"/>
  <c r="JP1" i="1"/>
  <c r="CE109" i="5" s="1"/>
  <c r="JQ1" i="1"/>
  <c r="CF109" i="5" s="1"/>
  <c r="JR1" i="1"/>
  <c r="CG104" i="5" s="1"/>
  <c r="JS1" i="1"/>
  <c r="CH104" i="5" s="1"/>
  <c r="JT1" i="1"/>
  <c r="CI104" i="5" s="1"/>
  <c r="JU1" i="1"/>
  <c r="CJ104" i="5" s="1"/>
  <c r="JV1" i="1"/>
  <c r="CK109" i="5" s="1"/>
  <c r="JW1" i="1"/>
  <c r="CL109" i="5" s="1"/>
  <c r="JX1" i="1"/>
  <c r="CM109" i="5" s="1"/>
  <c r="JY1" i="1"/>
  <c r="CN109" i="5" s="1"/>
  <c r="JZ1" i="1"/>
  <c r="CO104" i="5" s="1"/>
  <c r="KA1" i="1"/>
  <c r="CP104" i="5" s="1"/>
  <c r="KB1" i="1"/>
  <c r="CQ104" i="5" s="1"/>
  <c r="KC1" i="1"/>
  <c r="CR104" i="5" s="1"/>
  <c r="KD1" i="1"/>
  <c r="CS109" i="5" s="1"/>
  <c r="KE1" i="1"/>
  <c r="CT109" i="5" s="1"/>
  <c r="KF1" i="1"/>
  <c r="CU109" i="5" s="1"/>
  <c r="KG1" i="1"/>
  <c r="CV109" i="5" s="1"/>
  <c r="KH1" i="1"/>
  <c r="CW104" i="5" s="1"/>
  <c r="KI1" i="1"/>
  <c r="CX104" i="5" s="1"/>
  <c r="KJ1" i="1"/>
  <c r="CY104" i="5" s="1"/>
  <c r="KK1" i="1"/>
  <c r="KL1" i="1"/>
  <c r="A111" i="5" s="1"/>
  <c r="KM1" i="1"/>
  <c r="KN1" i="1"/>
  <c r="KO1" i="1"/>
  <c r="KP1" i="1"/>
  <c r="KQ1" i="1"/>
  <c r="KR1" i="1"/>
  <c r="KS1" i="1"/>
  <c r="KT1" i="1"/>
  <c r="KU1" i="1"/>
  <c r="KV1" i="1"/>
  <c r="KW1" i="1"/>
  <c r="KX1" i="1"/>
  <c r="KY1" i="1"/>
  <c r="KZ1" i="1"/>
  <c r="LA1" i="1"/>
  <c r="LB1" i="1"/>
  <c r="LC1" i="1"/>
  <c r="LD1" i="1"/>
  <c r="LE1" i="1"/>
  <c r="LF1" i="1"/>
  <c r="LG1" i="1"/>
  <c r="LH1" i="1"/>
  <c r="LI1" i="1"/>
  <c r="LJ1" i="1"/>
  <c r="LK1" i="1"/>
  <c r="LL1" i="1"/>
  <c r="LM1" i="1"/>
  <c r="LN1" i="1"/>
  <c r="LO1" i="1"/>
  <c r="LP1" i="1"/>
  <c r="LQ1" i="1"/>
  <c r="LR1" i="1"/>
  <c r="LS1" i="1"/>
  <c r="LT1" i="1"/>
  <c r="LU1" i="1"/>
  <c r="LV1" i="1"/>
  <c r="LW1" i="1"/>
  <c r="LX1" i="1"/>
  <c r="LY1" i="1"/>
  <c r="LZ1" i="1"/>
  <c r="MA1" i="1"/>
  <c r="MB1" i="1"/>
  <c r="MC1" i="1"/>
  <c r="MD1" i="1"/>
  <c r="ME1" i="1"/>
  <c r="MF1" i="1"/>
  <c r="MG1" i="1"/>
  <c r="MH1" i="1"/>
  <c r="MI1" i="1"/>
  <c r="MJ1" i="1"/>
  <c r="MK1" i="1"/>
  <c r="ML1" i="1"/>
  <c r="MM1" i="1"/>
  <c r="MN1" i="1"/>
  <c r="MO1" i="1"/>
  <c r="MP1" i="1"/>
  <c r="MQ1" i="1"/>
  <c r="MR1" i="1"/>
  <c r="MS1" i="1"/>
  <c r="MT1" i="1"/>
  <c r="MU1" i="1"/>
  <c r="MV1" i="1"/>
  <c r="MW1" i="1"/>
  <c r="MX1" i="1"/>
  <c r="MY1" i="1"/>
  <c r="MZ1" i="1"/>
  <c r="NA1" i="1"/>
  <c r="NB1" i="1"/>
  <c r="NC1" i="1"/>
  <c r="ND1" i="1"/>
  <c r="NE1" i="1"/>
  <c r="NF1" i="1"/>
  <c r="NG1" i="1"/>
  <c r="NH1" i="1"/>
  <c r="NI1" i="1"/>
  <c r="NJ1" i="1"/>
  <c r="NK1" i="1"/>
  <c r="NL1" i="1"/>
  <c r="NM1" i="1"/>
  <c r="NN1" i="1"/>
  <c r="NO1" i="1"/>
  <c r="NP1" i="1"/>
  <c r="NQ1" i="1"/>
  <c r="NR1" i="1"/>
  <c r="NS1" i="1"/>
  <c r="NT1" i="1"/>
  <c r="NU1" i="1"/>
  <c r="NV1" i="1"/>
  <c r="NW1" i="1"/>
  <c r="NX1" i="1"/>
  <c r="NY1" i="1"/>
  <c r="NZ1" i="1"/>
  <c r="OA1" i="1"/>
  <c r="OB1" i="1"/>
  <c r="OC1" i="1"/>
  <c r="OD1" i="1"/>
  <c r="OE1" i="1"/>
  <c r="OF1" i="1"/>
  <c r="OG1" i="1"/>
  <c r="OH1" i="1"/>
  <c r="OI1" i="1"/>
  <c r="OJ1" i="1"/>
  <c r="OK1" i="1"/>
  <c r="OL1" i="1"/>
  <c r="A107" i="5" s="1"/>
  <c r="OM1" i="1"/>
  <c r="ON1" i="1"/>
  <c r="OO1" i="1"/>
  <c r="OP1" i="1"/>
  <c r="OQ1" i="1"/>
  <c r="OR1" i="1"/>
  <c r="OS1" i="1"/>
  <c r="OT1" i="1"/>
  <c r="OU1" i="1"/>
  <c r="OV1" i="1"/>
  <c r="OW1" i="1"/>
  <c r="OX1" i="1"/>
  <c r="OY1" i="1"/>
  <c r="OZ1" i="1"/>
  <c r="PA1" i="1"/>
  <c r="PB1" i="1"/>
  <c r="PC1" i="1"/>
  <c r="PD1" i="1"/>
  <c r="PE1" i="1"/>
  <c r="PF1" i="1"/>
  <c r="PG1" i="1"/>
  <c r="PH1" i="1"/>
  <c r="PI1" i="1"/>
  <c r="PJ1" i="1"/>
  <c r="PK1" i="1"/>
  <c r="PL1" i="1"/>
  <c r="PM1" i="1"/>
  <c r="PN1" i="1"/>
  <c r="PO1" i="1"/>
  <c r="PP1" i="1"/>
  <c r="PQ1" i="1"/>
  <c r="PR1" i="1"/>
  <c r="PS1" i="1"/>
  <c r="PT1" i="1"/>
  <c r="PU1" i="1"/>
  <c r="PV1" i="1"/>
  <c r="PW1" i="1"/>
  <c r="PX1" i="1"/>
  <c r="PY1" i="1"/>
  <c r="PZ1" i="1"/>
  <c r="QA1" i="1"/>
  <c r="QB1" i="1"/>
  <c r="QC1" i="1"/>
  <c r="QD1" i="1"/>
  <c r="QE1" i="1"/>
  <c r="QF1" i="1"/>
  <c r="QG1" i="1"/>
  <c r="QH1" i="1"/>
  <c r="QI1" i="1"/>
  <c r="QJ1" i="1"/>
  <c r="QK1" i="1"/>
  <c r="QL1" i="1"/>
  <c r="QM1" i="1"/>
  <c r="QN1" i="1"/>
  <c r="QO1" i="1"/>
  <c r="QP1" i="1"/>
  <c r="QQ1" i="1"/>
  <c r="QR1" i="1"/>
  <c r="QS1" i="1"/>
  <c r="QT1" i="1"/>
  <c r="QU1" i="1"/>
  <c r="QV1" i="1"/>
  <c r="QW1" i="1"/>
  <c r="QX1" i="1"/>
  <c r="QY1" i="1"/>
  <c r="QZ1" i="1"/>
  <c r="RA1" i="1"/>
  <c r="RB1" i="1"/>
  <c r="RC1" i="1"/>
  <c r="RD1" i="1"/>
  <c r="RE1" i="1"/>
  <c r="RF1" i="1"/>
  <c r="RG1" i="1"/>
  <c r="RH1" i="1"/>
  <c r="RI1" i="1"/>
  <c r="RJ1" i="1"/>
  <c r="RK1" i="1"/>
  <c r="RL1" i="1"/>
  <c r="RM1" i="1"/>
  <c r="RN1" i="1"/>
  <c r="RO1" i="1"/>
  <c r="RP1" i="1"/>
  <c r="RQ1" i="1"/>
  <c r="RR1" i="1"/>
  <c r="RS1" i="1"/>
  <c r="RT1" i="1"/>
  <c r="RU1" i="1"/>
  <c r="RV1" i="1"/>
  <c r="RW1" i="1"/>
  <c r="RX1" i="1"/>
  <c r="RY1" i="1"/>
  <c r="RZ1" i="1"/>
  <c r="SA1" i="1"/>
  <c r="SB1" i="1"/>
  <c r="SC1" i="1"/>
  <c r="SD1" i="1"/>
  <c r="SE1" i="1"/>
  <c r="SF1" i="1"/>
  <c r="SG1" i="1"/>
  <c r="SH1" i="1"/>
  <c r="SI1" i="1"/>
  <c r="SJ1" i="1"/>
  <c r="GQ2" i="1"/>
  <c r="F105" i="5" s="1"/>
  <c r="GR2" i="1"/>
  <c r="G105" i="5" s="1"/>
  <c r="GS2" i="1"/>
  <c r="H105" i="5" s="1"/>
  <c r="GT2" i="1"/>
  <c r="I105" i="5" s="1"/>
  <c r="GU2" i="1"/>
  <c r="J105" i="5" s="1"/>
  <c r="GV2" i="1"/>
  <c r="K105" i="5" s="1"/>
  <c r="GW2" i="1"/>
  <c r="L105" i="5" s="1"/>
  <c r="GX2" i="1"/>
  <c r="M105" i="5" s="1"/>
  <c r="GY2" i="1"/>
  <c r="N105" i="5" s="1"/>
  <c r="GZ2" i="1"/>
  <c r="O105" i="5" s="1"/>
  <c r="HA2" i="1"/>
  <c r="P105" i="5" s="1"/>
  <c r="HB2" i="1"/>
  <c r="Q105" i="5" s="1"/>
  <c r="HC2" i="1"/>
  <c r="R105" i="5" s="1"/>
  <c r="HD2" i="1"/>
  <c r="S105" i="5" s="1"/>
  <c r="HE2" i="1"/>
  <c r="T105" i="5" s="1"/>
  <c r="HF2" i="1"/>
  <c r="U105" i="5" s="1"/>
  <c r="HG2" i="1"/>
  <c r="V105" i="5" s="1"/>
  <c r="HH2" i="1"/>
  <c r="W105" i="5" s="1"/>
  <c r="HI2" i="1"/>
  <c r="X105" i="5" s="1"/>
  <c r="HJ2" i="1"/>
  <c r="Y105" i="5" s="1"/>
  <c r="HK2" i="1"/>
  <c r="Z105" i="5" s="1"/>
  <c r="HL2" i="1"/>
  <c r="AA105" i="5" s="1"/>
  <c r="HM2" i="1"/>
  <c r="AB105" i="5" s="1"/>
  <c r="HN2" i="1"/>
  <c r="AC105" i="5" s="1"/>
  <c r="HO2" i="1"/>
  <c r="AD105" i="5" s="1"/>
  <c r="HP2" i="1"/>
  <c r="AE105" i="5" s="1"/>
  <c r="HQ2" i="1"/>
  <c r="AF105" i="5" s="1"/>
  <c r="HR2" i="1"/>
  <c r="AG105" i="5" s="1"/>
  <c r="HS2" i="1"/>
  <c r="AH105" i="5" s="1"/>
  <c r="HT2" i="1"/>
  <c r="AI105" i="5" s="1"/>
  <c r="HU2" i="1"/>
  <c r="AJ105" i="5" s="1"/>
  <c r="HV2" i="1"/>
  <c r="AK105" i="5" s="1"/>
  <c r="HW2" i="1"/>
  <c r="AL105" i="5" s="1"/>
  <c r="HX2" i="1"/>
  <c r="AM105" i="5" s="1"/>
  <c r="HY2" i="1"/>
  <c r="AN105" i="5" s="1"/>
  <c r="HZ2" i="1"/>
  <c r="AO105" i="5" s="1"/>
  <c r="IA2" i="1"/>
  <c r="AP105" i="5" s="1"/>
  <c r="IB2" i="1"/>
  <c r="AQ105" i="5" s="1"/>
  <c r="IC2" i="1"/>
  <c r="AR105" i="5" s="1"/>
  <c r="ID2" i="1"/>
  <c r="AS105" i="5" s="1"/>
  <c r="IE2" i="1"/>
  <c r="AT105" i="5" s="1"/>
  <c r="IF2" i="1"/>
  <c r="AU105" i="5" s="1"/>
  <c r="IG2" i="1"/>
  <c r="AV105" i="5" s="1"/>
  <c r="IH2" i="1"/>
  <c r="AW105" i="5" s="1"/>
  <c r="II2" i="1"/>
  <c r="AX105" i="5" s="1"/>
  <c r="IJ2" i="1"/>
  <c r="AY105" i="5" s="1"/>
  <c r="IK2" i="1"/>
  <c r="AZ105" i="5" s="1"/>
  <c r="IL2" i="1"/>
  <c r="BA105" i="5" s="1"/>
  <c r="IM2" i="1"/>
  <c r="BB105" i="5" s="1"/>
  <c r="IN2" i="1"/>
  <c r="BC105" i="5" s="1"/>
  <c r="IO2" i="1"/>
  <c r="BD105" i="5" s="1"/>
  <c r="IP2" i="1"/>
  <c r="BE105" i="5" s="1"/>
  <c r="IQ2" i="1"/>
  <c r="BF105" i="5" s="1"/>
  <c r="IR2" i="1"/>
  <c r="BG105" i="5" s="1"/>
  <c r="IS2" i="1"/>
  <c r="BH105" i="5" s="1"/>
  <c r="IT2" i="1"/>
  <c r="BI105" i="5" s="1"/>
  <c r="IU2" i="1"/>
  <c r="BJ105" i="5" s="1"/>
  <c r="IV2" i="1"/>
  <c r="BK105" i="5" s="1"/>
  <c r="IW2" i="1"/>
  <c r="BL105" i="5" s="1"/>
  <c r="IX2" i="1"/>
  <c r="BM105" i="5" s="1"/>
  <c r="IY2" i="1"/>
  <c r="BN105" i="5" s="1"/>
  <c r="IZ2" i="1"/>
  <c r="BO105" i="5" s="1"/>
  <c r="JA2" i="1"/>
  <c r="BP105" i="5" s="1"/>
  <c r="JB2" i="1"/>
  <c r="BQ105" i="5" s="1"/>
  <c r="JC2" i="1"/>
  <c r="BR105" i="5" s="1"/>
  <c r="JD2" i="1"/>
  <c r="BS105" i="5" s="1"/>
  <c r="JE2" i="1"/>
  <c r="BT105" i="5" s="1"/>
  <c r="JF2" i="1"/>
  <c r="BU105" i="5" s="1"/>
  <c r="JG2" i="1"/>
  <c r="BV105" i="5" s="1"/>
  <c r="JH2" i="1"/>
  <c r="BW105" i="5" s="1"/>
  <c r="JI2" i="1"/>
  <c r="BX105" i="5" s="1"/>
  <c r="JJ2" i="1"/>
  <c r="BY105" i="5" s="1"/>
  <c r="JK2" i="1"/>
  <c r="BZ105" i="5" s="1"/>
  <c r="JL2" i="1"/>
  <c r="CA105" i="5" s="1"/>
  <c r="JM2" i="1"/>
  <c r="CB105" i="5" s="1"/>
  <c r="JN2" i="1"/>
  <c r="CC105" i="5" s="1"/>
  <c r="JO2" i="1"/>
  <c r="CD105" i="5" s="1"/>
  <c r="JP2" i="1"/>
  <c r="CE105" i="5" s="1"/>
  <c r="JQ2" i="1"/>
  <c r="CF105" i="5" s="1"/>
  <c r="JR2" i="1"/>
  <c r="CG105" i="5" s="1"/>
  <c r="JS2" i="1"/>
  <c r="CH105" i="5" s="1"/>
  <c r="JT2" i="1"/>
  <c r="CI105" i="5" s="1"/>
  <c r="JU2" i="1"/>
  <c r="CJ105" i="5" s="1"/>
  <c r="JV2" i="1"/>
  <c r="CK105" i="5" s="1"/>
  <c r="JW2" i="1"/>
  <c r="CL105" i="5" s="1"/>
  <c r="JX2" i="1"/>
  <c r="CM105" i="5" s="1"/>
  <c r="JY2" i="1"/>
  <c r="CN105" i="5" s="1"/>
  <c r="JZ2" i="1"/>
  <c r="CO105" i="5" s="1"/>
  <c r="KA2" i="1"/>
  <c r="CP105" i="5" s="1"/>
  <c r="KB2" i="1"/>
  <c r="CQ105" i="5" s="1"/>
  <c r="KC2" i="1"/>
  <c r="CR105" i="5" s="1"/>
  <c r="KD2" i="1"/>
  <c r="CS105" i="5" s="1"/>
  <c r="KE2" i="1"/>
  <c r="CT105" i="5" s="1"/>
  <c r="KF2" i="1"/>
  <c r="CU105" i="5" s="1"/>
  <c r="KG2" i="1"/>
  <c r="CV105" i="5" s="1"/>
  <c r="KH2" i="1"/>
  <c r="CW105" i="5" s="1"/>
  <c r="KI2" i="1"/>
  <c r="CX105" i="5" s="1"/>
  <c r="KJ2" i="1"/>
  <c r="CY105" i="5" s="1"/>
  <c r="KK2" i="1"/>
  <c r="KL2" i="1"/>
  <c r="KM2" i="1"/>
  <c r="B106" i="5" s="1"/>
  <c r="KN2" i="1"/>
  <c r="C106" i="5" s="1"/>
  <c r="KO2" i="1"/>
  <c r="D106" i="5" s="1"/>
  <c r="KP2" i="1"/>
  <c r="E106" i="5" s="1"/>
  <c r="KQ2" i="1"/>
  <c r="F106" i="5" s="1"/>
  <c r="KR2" i="1"/>
  <c r="G106" i="5" s="1"/>
  <c r="KS2" i="1"/>
  <c r="H106" i="5" s="1"/>
  <c r="KT2" i="1"/>
  <c r="I106" i="5" s="1"/>
  <c r="KU2" i="1"/>
  <c r="J106" i="5" s="1"/>
  <c r="KV2" i="1"/>
  <c r="K106" i="5" s="1"/>
  <c r="KW2" i="1"/>
  <c r="L106" i="5" s="1"/>
  <c r="KX2" i="1"/>
  <c r="M106" i="5" s="1"/>
  <c r="KY2" i="1"/>
  <c r="N106" i="5" s="1"/>
  <c r="KZ2" i="1"/>
  <c r="O106" i="5" s="1"/>
  <c r="LA2" i="1"/>
  <c r="P106" i="5" s="1"/>
  <c r="LB2" i="1"/>
  <c r="Q106" i="5" s="1"/>
  <c r="LC2" i="1"/>
  <c r="R106" i="5" s="1"/>
  <c r="LD2" i="1"/>
  <c r="S106" i="5" s="1"/>
  <c r="LE2" i="1"/>
  <c r="T106" i="5" s="1"/>
  <c r="LF2" i="1"/>
  <c r="U106" i="5" s="1"/>
  <c r="LG2" i="1"/>
  <c r="V106" i="5" s="1"/>
  <c r="LH2" i="1"/>
  <c r="W106" i="5" s="1"/>
  <c r="LI2" i="1"/>
  <c r="X106" i="5" s="1"/>
  <c r="LJ2" i="1"/>
  <c r="Y106" i="5" s="1"/>
  <c r="LK2" i="1"/>
  <c r="Z106" i="5" s="1"/>
  <c r="LL2" i="1"/>
  <c r="AA106" i="5" s="1"/>
  <c r="LM2" i="1"/>
  <c r="AB106" i="5" s="1"/>
  <c r="LN2" i="1"/>
  <c r="AC106" i="5" s="1"/>
  <c r="LO2" i="1"/>
  <c r="AD106" i="5" s="1"/>
  <c r="LP2" i="1"/>
  <c r="AE106" i="5" s="1"/>
  <c r="LQ2" i="1"/>
  <c r="AF106" i="5" s="1"/>
  <c r="LR2" i="1"/>
  <c r="AG106" i="5" s="1"/>
  <c r="LS2" i="1"/>
  <c r="AH106" i="5" s="1"/>
  <c r="LT2" i="1"/>
  <c r="AI106" i="5" s="1"/>
  <c r="LU2" i="1"/>
  <c r="AJ106" i="5" s="1"/>
  <c r="LV2" i="1"/>
  <c r="AK106" i="5" s="1"/>
  <c r="LW2" i="1"/>
  <c r="AL106" i="5" s="1"/>
  <c r="LX2" i="1"/>
  <c r="AM106" i="5" s="1"/>
  <c r="LY2" i="1"/>
  <c r="AN106" i="5" s="1"/>
  <c r="LZ2" i="1"/>
  <c r="AO106" i="5" s="1"/>
  <c r="MA2" i="1"/>
  <c r="AP106" i="5" s="1"/>
  <c r="MB2" i="1"/>
  <c r="AQ106" i="5" s="1"/>
  <c r="MC2" i="1"/>
  <c r="AR106" i="5" s="1"/>
  <c r="MD2" i="1"/>
  <c r="AS106" i="5" s="1"/>
  <c r="ME2" i="1"/>
  <c r="AT106" i="5" s="1"/>
  <c r="MF2" i="1"/>
  <c r="AU106" i="5" s="1"/>
  <c r="MG2" i="1"/>
  <c r="AV106" i="5" s="1"/>
  <c r="MH2" i="1"/>
  <c r="AW106" i="5" s="1"/>
  <c r="MI2" i="1"/>
  <c r="AX106" i="5" s="1"/>
  <c r="MJ2" i="1"/>
  <c r="AY106" i="5" s="1"/>
  <c r="MK2" i="1"/>
  <c r="AZ106" i="5" s="1"/>
  <c r="ML2" i="1"/>
  <c r="BA106" i="5" s="1"/>
  <c r="MM2" i="1"/>
  <c r="BB106" i="5" s="1"/>
  <c r="MN2" i="1"/>
  <c r="BC106" i="5" s="1"/>
  <c r="MO2" i="1"/>
  <c r="BD106" i="5" s="1"/>
  <c r="MP2" i="1"/>
  <c r="BE106" i="5" s="1"/>
  <c r="MQ2" i="1"/>
  <c r="BF106" i="5" s="1"/>
  <c r="MR2" i="1"/>
  <c r="BG106" i="5" s="1"/>
  <c r="MS2" i="1"/>
  <c r="BH106" i="5" s="1"/>
  <c r="MT2" i="1"/>
  <c r="BI106" i="5" s="1"/>
  <c r="MU2" i="1"/>
  <c r="BJ106" i="5" s="1"/>
  <c r="MV2" i="1"/>
  <c r="BK106" i="5" s="1"/>
  <c r="MW2" i="1"/>
  <c r="BL106" i="5" s="1"/>
  <c r="MX2" i="1"/>
  <c r="BM106" i="5" s="1"/>
  <c r="MY2" i="1"/>
  <c r="BN106" i="5" s="1"/>
  <c r="MZ2" i="1"/>
  <c r="BO106" i="5" s="1"/>
  <c r="NA2" i="1"/>
  <c r="BP106" i="5" s="1"/>
  <c r="NB2" i="1"/>
  <c r="BQ106" i="5" s="1"/>
  <c r="NC2" i="1"/>
  <c r="BR106" i="5" s="1"/>
  <c r="ND2" i="1"/>
  <c r="BS106" i="5" s="1"/>
  <c r="NE2" i="1"/>
  <c r="BT106" i="5" s="1"/>
  <c r="NF2" i="1"/>
  <c r="BU106" i="5" s="1"/>
  <c r="NG2" i="1"/>
  <c r="BV106" i="5" s="1"/>
  <c r="NH2" i="1"/>
  <c r="BW106" i="5" s="1"/>
  <c r="NI2" i="1"/>
  <c r="BX106" i="5" s="1"/>
  <c r="NJ2" i="1"/>
  <c r="BY106" i="5" s="1"/>
  <c r="NK2" i="1"/>
  <c r="BZ106" i="5" s="1"/>
  <c r="NL2" i="1"/>
  <c r="CA106" i="5" s="1"/>
  <c r="NM2" i="1"/>
  <c r="CB106" i="5" s="1"/>
  <c r="NN2" i="1"/>
  <c r="CC106" i="5" s="1"/>
  <c r="NO2" i="1"/>
  <c r="CD106" i="5" s="1"/>
  <c r="NP2" i="1"/>
  <c r="CE106" i="5" s="1"/>
  <c r="NQ2" i="1"/>
  <c r="CF106" i="5" s="1"/>
  <c r="NR2" i="1"/>
  <c r="CG106" i="5" s="1"/>
  <c r="NS2" i="1"/>
  <c r="CH106" i="5" s="1"/>
  <c r="NT2" i="1"/>
  <c r="CI106" i="5" s="1"/>
  <c r="NU2" i="1"/>
  <c r="CJ106" i="5" s="1"/>
  <c r="NV2" i="1"/>
  <c r="CK106" i="5" s="1"/>
  <c r="NW2" i="1"/>
  <c r="CL106" i="5" s="1"/>
  <c r="NX2" i="1"/>
  <c r="CM106" i="5" s="1"/>
  <c r="NY2" i="1"/>
  <c r="CN106" i="5" s="1"/>
  <c r="NZ2" i="1"/>
  <c r="CO106" i="5" s="1"/>
  <c r="OA2" i="1"/>
  <c r="CP106" i="5" s="1"/>
  <c r="OB2" i="1"/>
  <c r="CQ106" i="5" s="1"/>
  <c r="OC2" i="1"/>
  <c r="CR106" i="5" s="1"/>
  <c r="OD2" i="1"/>
  <c r="CS106" i="5" s="1"/>
  <c r="OE2" i="1"/>
  <c r="CT106" i="5" s="1"/>
  <c r="OF2" i="1"/>
  <c r="CU106" i="5" s="1"/>
  <c r="OG2" i="1"/>
  <c r="CV106" i="5" s="1"/>
  <c r="OH2" i="1"/>
  <c r="CW106" i="5" s="1"/>
  <c r="OI2" i="1"/>
  <c r="CX106" i="5" s="1"/>
  <c r="OJ2" i="1"/>
  <c r="CY106" i="5" s="1"/>
  <c r="OK2" i="1"/>
  <c r="OL2" i="1"/>
  <c r="OM2" i="1"/>
  <c r="B107" i="5" s="1"/>
  <c r="ON2" i="1"/>
  <c r="C107" i="5" s="1"/>
  <c r="OO2" i="1"/>
  <c r="D107" i="5" s="1"/>
  <c r="OP2" i="1"/>
  <c r="E107" i="5" s="1"/>
  <c r="OQ2" i="1"/>
  <c r="F107" i="5" s="1"/>
  <c r="OR2" i="1"/>
  <c r="G107" i="5" s="1"/>
  <c r="OS2" i="1"/>
  <c r="H107" i="5" s="1"/>
  <c r="OT2" i="1"/>
  <c r="I107" i="5" s="1"/>
  <c r="OU2" i="1"/>
  <c r="J107" i="5" s="1"/>
  <c r="OV2" i="1"/>
  <c r="K107" i="5" s="1"/>
  <c r="OW2" i="1"/>
  <c r="L107" i="5" s="1"/>
  <c r="OX2" i="1"/>
  <c r="M107" i="5" s="1"/>
  <c r="OY2" i="1"/>
  <c r="N107" i="5" s="1"/>
  <c r="OZ2" i="1"/>
  <c r="O107" i="5" s="1"/>
  <c r="PA2" i="1"/>
  <c r="P107" i="5" s="1"/>
  <c r="PB2" i="1"/>
  <c r="Q107" i="5" s="1"/>
  <c r="PC2" i="1"/>
  <c r="R107" i="5" s="1"/>
  <c r="PD2" i="1"/>
  <c r="S107" i="5" s="1"/>
  <c r="PE2" i="1"/>
  <c r="T107" i="5" s="1"/>
  <c r="PF2" i="1"/>
  <c r="U107" i="5" s="1"/>
  <c r="PG2" i="1"/>
  <c r="V107" i="5" s="1"/>
  <c r="PH2" i="1"/>
  <c r="W107" i="5" s="1"/>
  <c r="PI2" i="1"/>
  <c r="X107" i="5" s="1"/>
  <c r="PJ2" i="1"/>
  <c r="Y107" i="5" s="1"/>
  <c r="PK2" i="1"/>
  <c r="Z107" i="5" s="1"/>
  <c r="PL2" i="1"/>
  <c r="AA107" i="5" s="1"/>
  <c r="PM2" i="1"/>
  <c r="AB107" i="5" s="1"/>
  <c r="PN2" i="1"/>
  <c r="AC107" i="5" s="1"/>
  <c r="PO2" i="1"/>
  <c r="AD107" i="5" s="1"/>
  <c r="PP2" i="1"/>
  <c r="AE107" i="5" s="1"/>
  <c r="PQ2" i="1"/>
  <c r="AF107" i="5" s="1"/>
  <c r="PR2" i="1"/>
  <c r="AG107" i="5" s="1"/>
  <c r="PS2" i="1"/>
  <c r="AH107" i="5" s="1"/>
  <c r="PT2" i="1"/>
  <c r="AI107" i="5" s="1"/>
  <c r="PU2" i="1"/>
  <c r="AJ107" i="5" s="1"/>
  <c r="PV2" i="1"/>
  <c r="AK107" i="5" s="1"/>
  <c r="PW2" i="1"/>
  <c r="AL107" i="5" s="1"/>
  <c r="PX2" i="1"/>
  <c r="AM107" i="5" s="1"/>
  <c r="PY2" i="1"/>
  <c r="AN107" i="5" s="1"/>
  <c r="PZ2" i="1"/>
  <c r="AO107" i="5" s="1"/>
  <c r="QA2" i="1"/>
  <c r="AP107" i="5" s="1"/>
  <c r="QB2" i="1"/>
  <c r="AQ107" i="5" s="1"/>
  <c r="QC2" i="1"/>
  <c r="AR107" i="5" s="1"/>
  <c r="QD2" i="1"/>
  <c r="AS107" i="5" s="1"/>
  <c r="QE2" i="1"/>
  <c r="AT107" i="5" s="1"/>
  <c r="QF2" i="1"/>
  <c r="AU107" i="5" s="1"/>
  <c r="QG2" i="1"/>
  <c r="AV107" i="5" s="1"/>
  <c r="QH2" i="1"/>
  <c r="AW107" i="5" s="1"/>
  <c r="QI2" i="1"/>
  <c r="AX107" i="5" s="1"/>
  <c r="QJ2" i="1"/>
  <c r="AY107" i="5" s="1"/>
  <c r="QK2" i="1"/>
  <c r="AZ107" i="5" s="1"/>
  <c r="QL2" i="1"/>
  <c r="BA107" i="5" s="1"/>
  <c r="QM2" i="1"/>
  <c r="BB107" i="5" s="1"/>
  <c r="QN2" i="1"/>
  <c r="BC107" i="5" s="1"/>
  <c r="QO2" i="1"/>
  <c r="BD107" i="5" s="1"/>
  <c r="QP2" i="1"/>
  <c r="BE107" i="5" s="1"/>
  <c r="QQ2" i="1"/>
  <c r="BF107" i="5" s="1"/>
  <c r="QR2" i="1"/>
  <c r="BG107" i="5" s="1"/>
  <c r="QS2" i="1"/>
  <c r="BH107" i="5" s="1"/>
  <c r="QT2" i="1"/>
  <c r="BI107" i="5" s="1"/>
  <c r="QU2" i="1"/>
  <c r="BJ107" i="5" s="1"/>
  <c r="QV2" i="1"/>
  <c r="BK107" i="5" s="1"/>
  <c r="QW2" i="1"/>
  <c r="BL107" i="5" s="1"/>
  <c r="QX2" i="1"/>
  <c r="BM107" i="5" s="1"/>
  <c r="QY2" i="1"/>
  <c r="BN107" i="5" s="1"/>
  <c r="QZ2" i="1"/>
  <c r="BO107" i="5" s="1"/>
  <c r="RA2" i="1"/>
  <c r="BP107" i="5" s="1"/>
  <c r="RB2" i="1"/>
  <c r="BQ107" i="5" s="1"/>
  <c r="RC2" i="1"/>
  <c r="BR107" i="5" s="1"/>
  <c r="RD2" i="1"/>
  <c r="BS107" i="5" s="1"/>
  <c r="RE2" i="1"/>
  <c r="BT107" i="5" s="1"/>
  <c r="RF2" i="1"/>
  <c r="BU107" i="5" s="1"/>
  <c r="RG2" i="1"/>
  <c r="BV107" i="5" s="1"/>
  <c r="RH2" i="1"/>
  <c r="BW107" i="5" s="1"/>
  <c r="RI2" i="1"/>
  <c r="BX107" i="5" s="1"/>
  <c r="RJ2" i="1"/>
  <c r="BY107" i="5" s="1"/>
  <c r="RK2" i="1"/>
  <c r="BZ107" i="5" s="1"/>
  <c r="RL2" i="1"/>
  <c r="CA107" i="5" s="1"/>
  <c r="RM2" i="1"/>
  <c r="CB107" i="5" s="1"/>
  <c r="RN2" i="1"/>
  <c r="CC107" i="5" s="1"/>
  <c r="RO2" i="1"/>
  <c r="CD107" i="5" s="1"/>
  <c r="RP2" i="1"/>
  <c r="CE107" i="5" s="1"/>
  <c r="RQ2" i="1"/>
  <c r="CF107" i="5" s="1"/>
  <c r="RR2" i="1"/>
  <c r="CG107" i="5" s="1"/>
  <c r="RS2" i="1"/>
  <c r="CH107" i="5" s="1"/>
  <c r="RT2" i="1"/>
  <c r="CI107" i="5" s="1"/>
  <c r="RU2" i="1"/>
  <c r="CJ107" i="5" s="1"/>
  <c r="RV2" i="1"/>
  <c r="CK107" i="5" s="1"/>
  <c r="RW2" i="1"/>
  <c r="CL107" i="5" s="1"/>
  <c r="RX2" i="1"/>
  <c r="CM107" i="5" s="1"/>
  <c r="RY2" i="1"/>
  <c r="CN107" i="5" s="1"/>
  <c r="RZ2" i="1"/>
  <c r="CO107" i="5" s="1"/>
  <c r="SA2" i="1"/>
  <c r="CP107" i="5" s="1"/>
  <c r="SB2" i="1"/>
  <c r="CQ107" i="5" s="1"/>
  <c r="SC2" i="1"/>
  <c r="CR107" i="5" s="1"/>
  <c r="SD2" i="1"/>
  <c r="CS107" i="5" s="1"/>
  <c r="SE2" i="1"/>
  <c r="CT107" i="5" s="1"/>
  <c r="SF2" i="1"/>
  <c r="CU107" i="5" s="1"/>
  <c r="SG2" i="1"/>
  <c r="CV107" i="5" s="1"/>
  <c r="SH2" i="1"/>
  <c r="CW107" i="5" s="1"/>
  <c r="SI2" i="1"/>
  <c r="CX107" i="5" s="1"/>
  <c r="SJ2" i="1"/>
  <c r="CY107" i="5" s="1"/>
  <c r="GQ3" i="1"/>
  <c r="F110" i="5" s="1"/>
  <c r="GR3" i="1"/>
  <c r="G110" i="5" s="1"/>
  <c r="GS3" i="1"/>
  <c r="H110" i="5" s="1"/>
  <c r="GT3" i="1"/>
  <c r="I110" i="5" s="1"/>
  <c r="GU3" i="1"/>
  <c r="J110" i="5" s="1"/>
  <c r="GV3" i="1"/>
  <c r="K110" i="5" s="1"/>
  <c r="GW3" i="1"/>
  <c r="L110" i="5" s="1"/>
  <c r="GX3" i="1"/>
  <c r="M110" i="5" s="1"/>
  <c r="GY3" i="1"/>
  <c r="N110" i="5" s="1"/>
  <c r="GZ3" i="1"/>
  <c r="O110" i="5" s="1"/>
  <c r="HA3" i="1"/>
  <c r="P110" i="5" s="1"/>
  <c r="HB3" i="1"/>
  <c r="Q110" i="5" s="1"/>
  <c r="HC3" i="1"/>
  <c r="R110" i="5" s="1"/>
  <c r="HD3" i="1"/>
  <c r="S110" i="5" s="1"/>
  <c r="HE3" i="1"/>
  <c r="T110" i="5" s="1"/>
  <c r="HF3" i="1"/>
  <c r="U110" i="5" s="1"/>
  <c r="HG3" i="1"/>
  <c r="V110" i="5" s="1"/>
  <c r="HH3" i="1"/>
  <c r="W110" i="5" s="1"/>
  <c r="HI3" i="1"/>
  <c r="X110" i="5" s="1"/>
  <c r="HJ3" i="1"/>
  <c r="Y110" i="5" s="1"/>
  <c r="HK3" i="1"/>
  <c r="Z110" i="5" s="1"/>
  <c r="HL3" i="1"/>
  <c r="AA110" i="5" s="1"/>
  <c r="HM3" i="1"/>
  <c r="AB110" i="5" s="1"/>
  <c r="HN3" i="1"/>
  <c r="AC110" i="5" s="1"/>
  <c r="HO3" i="1"/>
  <c r="AD110" i="5" s="1"/>
  <c r="HP3" i="1"/>
  <c r="AE110" i="5" s="1"/>
  <c r="HQ3" i="1"/>
  <c r="AF110" i="5" s="1"/>
  <c r="HR3" i="1"/>
  <c r="AG110" i="5" s="1"/>
  <c r="HS3" i="1"/>
  <c r="AH110" i="5" s="1"/>
  <c r="HT3" i="1"/>
  <c r="AI110" i="5" s="1"/>
  <c r="HU3" i="1"/>
  <c r="AJ110" i="5" s="1"/>
  <c r="HV3" i="1"/>
  <c r="AK110" i="5" s="1"/>
  <c r="HW3" i="1"/>
  <c r="AL110" i="5" s="1"/>
  <c r="HX3" i="1"/>
  <c r="AM110" i="5" s="1"/>
  <c r="HY3" i="1"/>
  <c r="AN110" i="5" s="1"/>
  <c r="HZ3" i="1"/>
  <c r="AO110" i="5" s="1"/>
  <c r="IA3" i="1"/>
  <c r="AP110" i="5" s="1"/>
  <c r="IB3" i="1"/>
  <c r="AQ110" i="5" s="1"/>
  <c r="IC3" i="1"/>
  <c r="AR110" i="5" s="1"/>
  <c r="ID3" i="1"/>
  <c r="AS110" i="5" s="1"/>
  <c r="IE3" i="1"/>
  <c r="AT110" i="5" s="1"/>
  <c r="IF3" i="1"/>
  <c r="AU110" i="5" s="1"/>
  <c r="IG3" i="1"/>
  <c r="AV110" i="5" s="1"/>
  <c r="IH3" i="1"/>
  <c r="AW110" i="5" s="1"/>
  <c r="II3" i="1"/>
  <c r="AX110" i="5" s="1"/>
  <c r="IJ3" i="1"/>
  <c r="AY110" i="5" s="1"/>
  <c r="IK3" i="1"/>
  <c r="AZ110" i="5" s="1"/>
  <c r="IL3" i="1"/>
  <c r="BA110" i="5" s="1"/>
  <c r="IM3" i="1"/>
  <c r="BB110" i="5" s="1"/>
  <c r="IN3" i="1"/>
  <c r="BC110" i="5" s="1"/>
  <c r="IO3" i="1"/>
  <c r="BD110" i="5" s="1"/>
  <c r="IP3" i="1"/>
  <c r="BE110" i="5" s="1"/>
  <c r="IQ3" i="1"/>
  <c r="BF110" i="5" s="1"/>
  <c r="IR3" i="1"/>
  <c r="BG110" i="5" s="1"/>
  <c r="IS3" i="1"/>
  <c r="BH110" i="5" s="1"/>
  <c r="IT3" i="1"/>
  <c r="BI110" i="5" s="1"/>
  <c r="IU3" i="1"/>
  <c r="BJ110" i="5" s="1"/>
  <c r="IV3" i="1"/>
  <c r="BK110" i="5" s="1"/>
  <c r="IW3" i="1"/>
  <c r="BL110" i="5" s="1"/>
  <c r="IX3" i="1"/>
  <c r="BM110" i="5" s="1"/>
  <c r="IY3" i="1"/>
  <c r="BN110" i="5" s="1"/>
  <c r="IZ3" i="1"/>
  <c r="BO110" i="5" s="1"/>
  <c r="JA3" i="1"/>
  <c r="BP110" i="5" s="1"/>
  <c r="JB3" i="1"/>
  <c r="BQ110" i="5" s="1"/>
  <c r="JC3" i="1"/>
  <c r="BR110" i="5" s="1"/>
  <c r="JD3" i="1"/>
  <c r="BS110" i="5" s="1"/>
  <c r="JE3" i="1"/>
  <c r="BT110" i="5" s="1"/>
  <c r="JF3" i="1"/>
  <c r="BU110" i="5" s="1"/>
  <c r="JG3" i="1"/>
  <c r="BV110" i="5" s="1"/>
  <c r="JH3" i="1"/>
  <c r="BW110" i="5" s="1"/>
  <c r="JI3" i="1"/>
  <c r="BX110" i="5" s="1"/>
  <c r="JJ3" i="1"/>
  <c r="BY110" i="5" s="1"/>
  <c r="JK3" i="1"/>
  <c r="BZ110" i="5" s="1"/>
  <c r="JL3" i="1"/>
  <c r="CA110" i="5" s="1"/>
  <c r="JM3" i="1"/>
  <c r="CB110" i="5" s="1"/>
  <c r="JN3" i="1"/>
  <c r="CC110" i="5" s="1"/>
  <c r="JO3" i="1"/>
  <c r="CD110" i="5" s="1"/>
  <c r="JP3" i="1"/>
  <c r="CE110" i="5" s="1"/>
  <c r="JQ3" i="1"/>
  <c r="CF110" i="5" s="1"/>
  <c r="JR3" i="1"/>
  <c r="CG110" i="5" s="1"/>
  <c r="JS3" i="1"/>
  <c r="CH110" i="5" s="1"/>
  <c r="JT3" i="1"/>
  <c r="CI110" i="5" s="1"/>
  <c r="JU3" i="1"/>
  <c r="CJ110" i="5" s="1"/>
  <c r="JV3" i="1"/>
  <c r="CK110" i="5" s="1"/>
  <c r="JW3" i="1"/>
  <c r="CL110" i="5" s="1"/>
  <c r="JX3" i="1"/>
  <c r="CM110" i="5" s="1"/>
  <c r="JY3" i="1"/>
  <c r="CN110" i="5" s="1"/>
  <c r="JZ3" i="1"/>
  <c r="CO110" i="5" s="1"/>
  <c r="KA3" i="1"/>
  <c r="CP110" i="5" s="1"/>
  <c r="KB3" i="1"/>
  <c r="CQ110" i="5" s="1"/>
  <c r="KC3" i="1"/>
  <c r="CR110" i="5" s="1"/>
  <c r="KD3" i="1"/>
  <c r="CS110" i="5" s="1"/>
  <c r="KE3" i="1"/>
  <c r="CT110" i="5" s="1"/>
  <c r="KF3" i="1"/>
  <c r="CU110" i="5" s="1"/>
  <c r="KG3" i="1"/>
  <c r="CV110" i="5" s="1"/>
  <c r="KH3" i="1"/>
  <c r="CW110" i="5" s="1"/>
  <c r="KI3" i="1"/>
  <c r="CX110" i="5" s="1"/>
  <c r="KJ3" i="1"/>
  <c r="CY110" i="5" s="1"/>
  <c r="KK3" i="1"/>
  <c r="KL3" i="1"/>
  <c r="KM3" i="1"/>
  <c r="B111" i="5" s="1"/>
  <c r="KN3" i="1"/>
  <c r="C111" i="5" s="1"/>
  <c r="KO3" i="1"/>
  <c r="D111" i="5" s="1"/>
  <c r="KP3" i="1"/>
  <c r="E111" i="5" s="1"/>
  <c r="KQ3" i="1"/>
  <c r="F111" i="5" s="1"/>
  <c r="KR3" i="1"/>
  <c r="G111" i="5" s="1"/>
  <c r="KS3" i="1"/>
  <c r="H111" i="5" s="1"/>
  <c r="KT3" i="1"/>
  <c r="I111" i="5" s="1"/>
  <c r="KU3" i="1"/>
  <c r="J111" i="5" s="1"/>
  <c r="KV3" i="1"/>
  <c r="K111" i="5" s="1"/>
  <c r="KW3" i="1"/>
  <c r="L111" i="5" s="1"/>
  <c r="KX3" i="1"/>
  <c r="M111" i="5" s="1"/>
  <c r="KY3" i="1"/>
  <c r="N111" i="5" s="1"/>
  <c r="KZ3" i="1"/>
  <c r="O111" i="5" s="1"/>
  <c r="LA3" i="1"/>
  <c r="P111" i="5" s="1"/>
  <c r="LB3" i="1"/>
  <c r="Q111" i="5" s="1"/>
  <c r="LC3" i="1"/>
  <c r="R111" i="5" s="1"/>
  <c r="LD3" i="1"/>
  <c r="S111" i="5" s="1"/>
  <c r="LE3" i="1"/>
  <c r="T111" i="5" s="1"/>
  <c r="LF3" i="1"/>
  <c r="U111" i="5" s="1"/>
  <c r="LG3" i="1"/>
  <c r="V111" i="5" s="1"/>
  <c r="LH3" i="1"/>
  <c r="W111" i="5" s="1"/>
  <c r="LI3" i="1"/>
  <c r="X111" i="5" s="1"/>
  <c r="LJ3" i="1"/>
  <c r="Y111" i="5" s="1"/>
  <c r="LK3" i="1"/>
  <c r="Z111" i="5" s="1"/>
  <c r="LL3" i="1"/>
  <c r="AA111" i="5" s="1"/>
  <c r="LM3" i="1"/>
  <c r="AB111" i="5" s="1"/>
  <c r="LN3" i="1"/>
  <c r="AC111" i="5" s="1"/>
  <c r="LO3" i="1"/>
  <c r="AD111" i="5" s="1"/>
  <c r="LP3" i="1"/>
  <c r="AE111" i="5" s="1"/>
  <c r="LQ3" i="1"/>
  <c r="AF111" i="5" s="1"/>
  <c r="LR3" i="1"/>
  <c r="AG111" i="5" s="1"/>
  <c r="LS3" i="1"/>
  <c r="AH111" i="5" s="1"/>
  <c r="LT3" i="1"/>
  <c r="AI111" i="5" s="1"/>
  <c r="LU3" i="1"/>
  <c r="AJ111" i="5" s="1"/>
  <c r="LV3" i="1"/>
  <c r="AK111" i="5" s="1"/>
  <c r="LW3" i="1"/>
  <c r="AL111" i="5" s="1"/>
  <c r="LX3" i="1"/>
  <c r="AM111" i="5" s="1"/>
  <c r="LY3" i="1"/>
  <c r="AN111" i="5" s="1"/>
  <c r="LZ3" i="1"/>
  <c r="AO111" i="5" s="1"/>
  <c r="MA3" i="1"/>
  <c r="AP111" i="5" s="1"/>
  <c r="MB3" i="1"/>
  <c r="AQ111" i="5" s="1"/>
  <c r="MC3" i="1"/>
  <c r="AR111" i="5" s="1"/>
  <c r="MD3" i="1"/>
  <c r="AS111" i="5" s="1"/>
  <c r="ME3" i="1"/>
  <c r="AT111" i="5" s="1"/>
  <c r="MF3" i="1"/>
  <c r="AU111" i="5" s="1"/>
  <c r="MG3" i="1"/>
  <c r="AV111" i="5" s="1"/>
  <c r="MH3" i="1"/>
  <c r="AW111" i="5" s="1"/>
  <c r="MI3" i="1"/>
  <c r="AX111" i="5" s="1"/>
  <c r="MJ3" i="1"/>
  <c r="AY111" i="5" s="1"/>
  <c r="MK3" i="1"/>
  <c r="AZ111" i="5" s="1"/>
  <c r="ML3" i="1"/>
  <c r="BA111" i="5" s="1"/>
  <c r="MM3" i="1"/>
  <c r="BB111" i="5" s="1"/>
  <c r="MN3" i="1"/>
  <c r="BC111" i="5" s="1"/>
  <c r="MO3" i="1"/>
  <c r="BD111" i="5" s="1"/>
  <c r="MP3" i="1"/>
  <c r="BE111" i="5" s="1"/>
  <c r="MQ3" i="1"/>
  <c r="BF111" i="5" s="1"/>
  <c r="MR3" i="1"/>
  <c r="BG111" i="5" s="1"/>
  <c r="MS3" i="1"/>
  <c r="BH111" i="5" s="1"/>
  <c r="MT3" i="1"/>
  <c r="BI111" i="5" s="1"/>
  <c r="MU3" i="1"/>
  <c r="BJ111" i="5" s="1"/>
  <c r="MV3" i="1"/>
  <c r="BK111" i="5" s="1"/>
  <c r="MW3" i="1"/>
  <c r="BL111" i="5" s="1"/>
  <c r="MX3" i="1"/>
  <c r="BM111" i="5" s="1"/>
  <c r="MY3" i="1"/>
  <c r="BN111" i="5" s="1"/>
  <c r="MZ3" i="1"/>
  <c r="BO111" i="5" s="1"/>
  <c r="NA3" i="1"/>
  <c r="BP111" i="5" s="1"/>
  <c r="NB3" i="1"/>
  <c r="BQ111" i="5" s="1"/>
  <c r="NC3" i="1"/>
  <c r="BR111" i="5" s="1"/>
  <c r="ND3" i="1"/>
  <c r="BS111" i="5" s="1"/>
  <c r="NE3" i="1"/>
  <c r="BT111" i="5" s="1"/>
  <c r="NF3" i="1"/>
  <c r="BU111" i="5" s="1"/>
  <c r="NG3" i="1"/>
  <c r="BV111" i="5" s="1"/>
  <c r="NH3" i="1"/>
  <c r="BW111" i="5" s="1"/>
  <c r="NI3" i="1"/>
  <c r="BX111" i="5" s="1"/>
  <c r="NJ3" i="1"/>
  <c r="BY111" i="5" s="1"/>
  <c r="NK3" i="1"/>
  <c r="BZ111" i="5" s="1"/>
  <c r="NL3" i="1"/>
  <c r="CA111" i="5" s="1"/>
  <c r="NM3" i="1"/>
  <c r="CB111" i="5" s="1"/>
  <c r="NN3" i="1"/>
  <c r="CC111" i="5" s="1"/>
  <c r="NO3" i="1"/>
  <c r="CD111" i="5" s="1"/>
  <c r="NP3" i="1"/>
  <c r="CE111" i="5" s="1"/>
  <c r="NQ3" i="1"/>
  <c r="CF111" i="5" s="1"/>
  <c r="NR3" i="1"/>
  <c r="CG111" i="5" s="1"/>
  <c r="NS3" i="1"/>
  <c r="CH111" i="5" s="1"/>
  <c r="NT3" i="1"/>
  <c r="CI111" i="5" s="1"/>
  <c r="NU3" i="1"/>
  <c r="CJ111" i="5" s="1"/>
  <c r="NV3" i="1"/>
  <c r="CK111" i="5" s="1"/>
  <c r="NW3" i="1"/>
  <c r="CL111" i="5" s="1"/>
  <c r="NX3" i="1"/>
  <c r="CM111" i="5" s="1"/>
  <c r="NY3" i="1"/>
  <c r="CN111" i="5" s="1"/>
  <c r="NZ3" i="1"/>
  <c r="CO111" i="5" s="1"/>
  <c r="OA3" i="1"/>
  <c r="CP111" i="5" s="1"/>
  <c r="OB3" i="1"/>
  <c r="CQ111" i="5" s="1"/>
  <c r="OC3" i="1"/>
  <c r="CR111" i="5" s="1"/>
  <c r="OD3" i="1"/>
  <c r="CS111" i="5" s="1"/>
  <c r="OE3" i="1"/>
  <c r="CT111" i="5" s="1"/>
  <c r="OF3" i="1"/>
  <c r="CU111" i="5" s="1"/>
  <c r="OG3" i="1"/>
  <c r="CV111" i="5" s="1"/>
  <c r="OH3" i="1"/>
  <c r="CW111" i="5" s="1"/>
  <c r="OI3" i="1"/>
  <c r="CX111" i="5" s="1"/>
  <c r="OJ3" i="1"/>
  <c r="CY111" i="5" s="1"/>
  <c r="OK3" i="1"/>
  <c r="OL3" i="1"/>
  <c r="OM3" i="1"/>
  <c r="B112" i="5" s="1"/>
  <c r="ON3" i="1"/>
  <c r="C112" i="5" s="1"/>
  <c r="OO3" i="1"/>
  <c r="D112" i="5" s="1"/>
  <c r="OP3" i="1"/>
  <c r="E112" i="5" s="1"/>
  <c r="OQ3" i="1"/>
  <c r="F112" i="5" s="1"/>
  <c r="OR3" i="1"/>
  <c r="G112" i="5" s="1"/>
  <c r="OS3" i="1"/>
  <c r="H112" i="5" s="1"/>
  <c r="OT3" i="1"/>
  <c r="I112" i="5" s="1"/>
  <c r="OU3" i="1"/>
  <c r="J112" i="5" s="1"/>
  <c r="OV3" i="1"/>
  <c r="K112" i="5" s="1"/>
  <c r="OW3" i="1"/>
  <c r="L112" i="5" s="1"/>
  <c r="OX3" i="1"/>
  <c r="M112" i="5" s="1"/>
  <c r="OY3" i="1"/>
  <c r="N112" i="5" s="1"/>
  <c r="OZ3" i="1"/>
  <c r="O112" i="5" s="1"/>
  <c r="PA3" i="1"/>
  <c r="P112" i="5" s="1"/>
  <c r="PB3" i="1"/>
  <c r="Q112" i="5" s="1"/>
  <c r="PC3" i="1"/>
  <c r="R112" i="5" s="1"/>
  <c r="PD3" i="1"/>
  <c r="S112" i="5" s="1"/>
  <c r="PE3" i="1"/>
  <c r="T112" i="5" s="1"/>
  <c r="PF3" i="1"/>
  <c r="U112" i="5" s="1"/>
  <c r="PG3" i="1"/>
  <c r="V112" i="5" s="1"/>
  <c r="PH3" i="1"/>
  <c r="W112" i="5" s="1"/>
  <c r="PI3" i="1"/>
  <c r="X112" i="5" s="1"/>
  <c r="PJ3" i="1"/>
  <c r="Y112" i="5" s="1"/>
  <c r="PK3" i="1"/>
  <c r="Z112" i="5" s="1"/>
  <c r="PL3" i="1"/>
  <c r="AA112" i="5" s="1"/>
  <c r="PM3" i="1"/>
  <c r="AB112" i="5" s="1"/>
  <c r="PN3" i="1"/>
  <c r="AC112" i="5" s="1"/>
  <c r="PO3" i="1"/>
  <c r="AD112" i="5" s="1"/>
  <c r="PP3" i="1"/>
  <c r="AE112" i="5" s="1"/>
  <c r="PQ3" i="1"/>
  <c r="AF112" i="5" s="1"/>
  <c r="PR3" i="1"/>
  <c r="AG112" i="5" s="1"/>
  <c r="PS3" i="1"/>
  <c r="AH112" i="5" s="1"/>
  <c r="PT3" i="1"/>
  <c r="AI112" i="5" s="1"/>
  <c r="PU3" i="1"/>
  <c r="AJ112" i="5" s="1"/>
  <c r="PV3" i="1"/>
  <c r="AK112" i="5" s="1"/>
  <c r="PW3" i="1"/>
  <c r="AL112" i="5" s="1"/>
  <c r="PX3" i="1"/>
  <c r="AM112" i="5" s="1"/>
  <c r="PY3" i="1"/>
  <c r="AN112" i="5" s="1"/>
  <c r="PZ3" i="1"/>
  <c r="AO112" i="5" s="1"/>
  <c r="QA3" i="1"/>
  <c r="AP112" i="5" s="1"/>
  <c r="QB3" i="1"/>
  <c r="AQ112" i="5" s="1"/>
  <c r="QC3" i="1"/>
  <c r="AR112" i="5" s="1"/>
  <c r="QD3" i="1"/>
  <c r="AS112" i="5" s="1"/>
  <c r="QE3" i="1"/>
  <c r="AT112" i="5" s="1"/>
  <c r="QF3" i="1"/>
  <c r="AU112" i="5" s="1"/>
  <c r="QG3" i="1"/>
  <c r="AV112" i="5" s="1"/>
  <c r="QH3" i="1"/>
  <c r="AW112" i="5" s="1"/>
  <c r="QI3" i="1"/>
  <c r="AX112" i="5" s="1"/>
  <c r="QJ3" i="1"/>
  <c r="AY112" i="5" s="1"/>
  <c r="QK3" i="1"/>
  <c r="AZ112" i="5" s="1"/>
  <c r="QL3" i="1"/>
  <c r="BA112" i="5" s="1"/>
  <c r="QM3" i="1"/>
  <c r="BB112" i="5" s="1"/>
  <c r="QN3" i="1"/>
  <c r="BC112" i="5" s="1"/>
  <c r="QO3" i="1"/>
  <c r="BD112" i="5" s="1"/>
  <c r="QP3" i="1"/>
  <c r="BE112" i="5" s="1"/>
  <c r="QQ3" i="1"/>
  <c r="BF112" i="5" s="1"/>
  <c r="QR3" i="1"/>
  <c r="BG112" i="5" s="1"/>
  <c r="QS3" i="1"/>
  <c r="BH112" i="5" s="1"/>
  <c r="QT3" i="1"/>
  <c r="BI112" i="5" s="1"/>
  <c r="QU3" i="1"/>
  <c r="BJ112" i="5" s="1"/>
  <c r="QV3" i="1"/>
  <c r="BK112" i="5" s="1"/>
  <c r="QW3" i="1"/>
  <c r="BL112" i="5" s="1"/>
  <c r="QX3" i="1"/>
  <c r="BM112" i="5" s="1"/>
  <c r="QY3" i="1"/>
  <c r="BN112" i="5" s="1"/>
  <c r="QZ3" i="1"/>
  <c r="BO112" i="5" s="1"/>
  <c r="RA3" i="1"/>
  <c r="BP112" i="5" s="1"/>
  <c r="RB3" i="1"/>
  <c r="BQ112" i="5" s="1"/>
  <c r="RC3" i="1"/>
  <c r="BR112" i="5" s="1"/>
  <c r="RD3" i="1"/>
  <c r="BS112" i="5" s="1"/>
  <c r="RE3" i="1"/>
  <c r="BT112" i="5" s="1"/>
  <c r="RF3" i="1"/>
  <c r="BU112" i="5" s="1"/>
  <c r="RG3" i="1"/>
  <c r="BV112" i="5" s="1"/>
  <c r="RH3" i="1"/>
  <c r="BW112" i="5" s="1"/>
  <c r="RI3" i="1"/>
  <c r="BX112" i="5" s="1"/>
  <c r="RJ3" i="1"/>
  <c r="BY112" i="5" s="1"/>
  <c r="RK3" i="1"/>
  <c r="BZ112" i="5" s="1"/>
  <c r="RL3" i="1"/>
  <c r="CA112" i="5" s="1"/>
  <c r="RM3" i="1"/>
  <c r="CB112" i="5" s="1"/>
  <c r="RN3" i="1"/>
  <c r="CC112" i="5" s="1"/>
  <c r="RO3" i="1"/>
  <c r="CD112" i="5" s="1"/>
  <c r="RP3" i="1"/>
  <c r="CE112" i="5" s="1"/>
  <c r="RQ3" i="1"/>
  <c r="CF112" i="5" s="1"/>
  <c r="RR3" i="1"/>
  <c r="CG112" i="5" s="1"/>
  <c r="RS3" i="1"/>
  <c r="CH112" i="5" s="1"/>
  <c r="RT3" i="1"/>
  <c r="CI112" i="5" s="1"/>
  <c r="RU3" i="1"/>
  <c r="CJ112" i="5" s="1"/>
  <c r="RV3" i="1"/>
  <c r="CK112" i="5" s="1"/>
  <c r="RW3" i="1"/>
  <c r="CL112" i="5" s="1"/>
  <c r="RX3" i="1"/>
  <c r="CM112" i="5" s="1"/>
  <c r="RY3" i="1"/>
  <c r="CN112" i="5" s="1"/>
  <c r="RZ3" i="1"/>
  <c r="CO112" i="5" s="1"/>
  <c r="SA3" i="1"/>
  <c r="CP112" i="5" s="1"/>
  <c r="SB3" i="1"/>
  <c r="CQ112" i="5" s="1"/>
  <c r="SC3" i="1"/>
  <c r="CR112" i="5" s="1"/>
  <c r="SD3" i="1"/>
  <c r="CS112" i="5" s="1"/>
  <c r="SE3" i="1"/>
  <c r="CT112" i="5" s="1"/>
  <c r="SF3" i="1"/>
  <c r="CU112" i="5" s="1"/>
  <c r="SG3" i="1"/>
  <c r="CV112" i="5" s="1"/>
  <c r="SH3" i="1"/>
  <c r="CW112" i="5" s="1"/>
  <c r="SI3" i="1"/>
  <c r="CX112" i="5" s="1"/>
  <c r="SJ3" i="1"/>
  <c r="CY112" i="5" s="1"/>
  <c r="GM1" i="1"/>
  <c r="GN1" i="1"/>
  <c r="C109" i="5" s="1"/>
  <c r="GO1" i="1"/>
  <c r="D109" i="5" s="1"/>
  <c r="GP1" i="1"/>
  <c r="E104" i="5" s="1"/>
  <c r="GM2" i="1"/>
  <c r="B105" i="5" s="1"/>
  <c r="GN2" i="1"/>
  <c r="C105" i="5" s="1"/>
  <c r="GO2" i="1"/>
  <c r="D105" i="5" s="1"/>
  <c r="GP2" i="1"/>
  <c r="E105" i="5" s="1"/>
  <c r="GM3" i="1"/>
  <c r="B110" i="5" s="1"/>
  <c r="GN3" i="1"/>
  <c r="C110" i="5" s="1"/>
  <c r="GO3" i="1"/>
  <c r="D110" i="5" s="1"/>
  <c r="GP3" i="1"/>
  <c r="E110" i="5" s="1"/>
  <c r="GL3" i="1"/>
  <c r="GL2" i="1"/>
  <c r="GL1" i="1"/>
  <c r="A110" i="5" s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X3" i="1"/>
  <c r="AY3" i="1"/>
  <c r="AZ3" i="1"/>
  <c r="AK8" i="2" s="1"/>
  <c r="BA3" i="1"/>
  <c r="BB3" i="1"/>
  <c r="AL8" i="2" s="1"/>
  <c r="BC3" i="1"/>
  <c r="BD3" i="1"/>
  <c r="BE3" i="1"/>
  <c r="BF3" i="1"/>
  <c r="BG3" i="1"/>
  <c r="AM8" i="2" s="1"/>
  <c r="BH3" i="1"/>
  <c r="BI3" i="1"/>
  <c r="BJ3" i="1"/>
  <c r="BK3" i="1"/>
  <c r="BL3" i="1"/>
  <c r="AN8" i="2" s="1"/>
  <c r="BN3" i="1"/>
  <c r="BO3" i="1"/>
  <c r="BP3" i="1"/>
  <c r="AK9" i="2" s="1"/>
  <c r="BQ3" i="1"/>
  <c r="BR3" i="1"/>
  <c r="AL9" i="2" s="1"/>
  <c r="BS3" i="1"/>
  <c r="BT3" i="1"/>
  <c r="BU3" i="1"/>
  <c r="BV3" i="1"/>
  <c r="BW3" i="1"/>
  <c r="AM9" i="2" s="1"/>
  <c r="BX3" i="1"/>
  <c r="BY3" i="1"/>
  <c r="BZ3" i="1"/>
  <c r="CA3" i="1"/>
  <c r="CB3" i="1"/>
  <c r="AN9" i="2" s="1"/>
  <c r="CD3" i="1"/>
  <c r="CE3" i="1"/>
  <c r="CF3" i="1"/>
  <c r="AK10" i="2" s="1"/>
  <c r="CG3" i="1"/>
  <c r="CH3" i="1"/>
  <c r="AL10" i="2" s="1"/>
  <c r="CI3" i="1"/>
  <c r="CJ3" i="1"/>
  <c r="CK3" i="1"/>
  <c r="CL3" i="1"/>
  <c r="CM3" i="1"/>
  <c r="AM10" i="2" s="1"/>
  <c r="CN3" i="1"/>
  <c r="CO3" i="1"/>
  <c r="CP3" i="1"/>
  <c r="CQ3" i="1"/>
  <c r="CR3" i="1"/>
  <c r="AN10" i="2" s="1"/>
  <c r="CT3" i="1"/>
  <c r="CU3" i="1"/>
  <c r="CV3" i="1"/>
  <c r="AK11" i="2" s="1"/>
  <c r="CW3" i="1"/>
  <c r="CX3" i="1"/>
  <c r="AL11" i="2" s="1"/>
  <c r="CY3" i="1"/>
  <c r="CZ3" i="1"/>
  <c r="DA3" i="1"/>
  <c r="DB3" i="1"/>
  <c r="DC3" i="1"/>
  <c r="AM11" i="2" s="1"/>
  <c r="DD3" i="1"/>
  <c r="DE3" i="1"/>
  <c r="DF3" i="1"/>
  <c r="DG3" i="1"/>
  <c r="DH3" i="1"/>
  <c r="AN11" i="2" s="1"/>
  <c r="DJ3" i="1"/>
  <c r="DK3" i="1"/>
  <c r="DL3" i="1"/>
  <c r="DM3" i="1"/>
  <c r="D11" i="7" s="1"/>
  <c r="DN3" i="1"/>
  <c r="DO3" i="1"/>
  <c r="F11" i="7" s="1"/>
  <c r="DP3" i="1"/>
  <c r="G11" i="7" s="1"/>
  <c r="DQ3" i="1"/>
  <c r="H11" i="7" s="1"/>
  <c r="DR3" i="1"/>
  <c r="I11" i="7" s="1"/>
  <c r="DS3" i="1"/>
  <c r="DT3" i="1"/>
  <c r="K11" i="7" s="1"/>
  <c r="DU3" i="1"/>
  <c r="L11" i="7" s="1"/>
  <c r="DV3" i="1"/>
  <c r="M11" i="7" s="1"/>
  <c r="DW3" i="1"/>
  <c r="N11" i="7" s="1"/>
  <c r="DX3" i="1"/>
  <c r="DZ3" i="1"/>
  <c r="EA3" i="1"/>
  <c r="EB3" i="1"/>
  <c r="AK13" i="2" s="1"/>
  <c r="EC3" i="1"/>
  <c r="ED3" i="1"/>
  <c r="AL13" i="2" s="1"/>
  <c r="EE3" i="1"/>
  <c r="EF3" i="1"/>
  <c r="EG3" i="1"/>
  <c r="EH3" i="1"/>
  <c r="EI3" i="1"/>
  <c r="AM13" i="2" s="1"/>
  <c r="EJ3" i="1"/>
  <c r="EK3" i="1"/>
  <c r="EL3" i="1"/>
  <c r="EM3" i="1"/>
  <c r="EN3" i="1"/>
  <c r="AN13" i="2" s="1"/>
  <c r="EP3" i="1"/>
  <c r="EQ3" i="1"/>
  <c r="ER3" i="1"/>
  <c r="AK14" i="2" s="1"/>
  <c r="ES3" i="1"/>
  <c r="ET3" i="1"/>
  <c r="AL14" i="2" s="1"/>
  <c r="EU3" i="1"/>
  <c r="EV3" i="1"/>
  <c r="EW3" i="1"/>
  <c r="EX3" i="1"/>
  <c r="EY3" i="1"/>
  <c r="AM14" i="2" s="1"/>
  <c r="EZ3" i="1"/>
  <c r="FA3" i="1"/>
  <c r="FB3" i="1"/>
  <c r="FC3" i="1"/>
  <c r="FD3" i="1"/>
  <c r="AN14" i="2" s="1"/>
  <c r="FF3" i="1"/>
  <c r="FG3" i="1"/>
  <c r="FH3" i="1"/>
  <c r="AK15" i="2" s="1"/>
  <c r="FI3" i="1"/>
  <c r="FJ3" i="1"/>
  <c r="AL15" i="2" s="1"/>
  <c r="FK3" i="1"/>
  <c r="FL3" i="1"/>
  <c r="FM3" i="1"/>
  <c r="FN3" i="1"/>
  <c r="FO3" i="1"/>
  <c r="AM15" i="2" s="1"/>
  <c r="FP3" i="1"/>
  <c r="FQ3" i="1"/>
  <c r="FR3" i="1"/>
  <c r="FS3" i="1"/>
  <c r="FT3" i="1"/>
  <c r="AN15" i="2" s="1"/>
  <c r="FV3" i="1"/>
  <c r="FW3" i="1"/>
  <c r="FX3" i="1"/>
  <c r="C9" i="7" s="1"/>
  <c r="C27" i="7" s="1"/>
  <c r="FY3" i="1"/>
  <c r="D9" i="7" s="1"/>
  <c r="FZ3" i="1"/>
  <c r="E9" i="7" s="1"/>
  <c r="GA3" i="1"/>
  <c r="F9" i="7" s="1"/>
  <c r="GB3" i="1"/>
  <c r="G9" i="7" s="1"/>
  <c r="GC3" i="1"/>
  <c r="H9" i="7" s="1"/>
  <c r="GD3" i="1"/>
  <c r="I9" i="7" s="1"/>
  <c r="GE3" i="1"/>
  <c r="J9" i="7" s="1"/>
  <c r="GF3" i="1"/>
  <c r="K9" i="7" s="1"/>
  <c r="GG3" i="1"/>
  <c r="L9" i="7" s="1"/>
  <c r="GH3" i="1"/>
  <c r="M9" i="7" s="1"/>
  <c r="GI3" i="1"/>
  <c r="N9" i="7" s="1"/>
  <c r="GJ3" i="1"/>
  <c r="O9" i="7" s="1"/>
  <c r="AF3" i="1"/>
  <c r="AN7" i="2" s="1"/>
  <c r="AE3" i="1"/>
  <c r="AD3" i="1"/>
  <c r="AC3" i="1"/>
  <c r="AB3" i="1"/>
  <c r="AA3" i="1"/>
  <c r="Z3" i="1"/>
  <c r="Y3" i="1"/>
  <c r="X3" i="1"/>
  <c r="W3" i="1"/>
  <c r="V3" i="1"/>
  <c r="U3" i="1"/>
  <c r="T3" i="1"/>
  <c r="S3" i="1"/>
  <c r="R3" i="1"/>
  <c r="D3" i="1"/>
  <c r="AK6" i="2" s="1"/>
  <c r="E3" i="1"/>
  <c r="F3" i="1"/>
  <c r="AL6" i="2" s="1"/>
  <c r="G3" i="1"/>
  <c r="H3" i="1"/>
  <c r="I3" i="1"/>
  <c r="J3" i="1"/>
  <c r="K3" i="1"/>
  <c r="AM6" i="2" s="1"/>
  <c r="L3" i="1"/>
  <c r="M3" i="1"/>
  <c r="N3" i="1"/>
  <c r="O3" i="1"/>
  <c r="P3" i="1"/>
  <c r="AN6" i="2" s="1"/>
  <c r="C3" i="1"/>
  <c r="AJ5" i="2" s="1"/>
  <c r="AK24" i="2"/>
  <c r="AO5" i="2"/>
  <c r="AN5" i="2"/>
  <c r="AM5" i="2"/>
  <c r="AL5" i="2"/>
  <c r="AK5" i="2"/>
  <c r="GJ1" i="1"/>
  <c r="GI1" i="1"/>
  <c r="GH1" i="1"/>
  <c r="GG1" i="1"/>
  <c r="GF1" i="1"/>
  <c r="GE1" i="1"/>
  <c r="GD1" i="1"/>
  <c r="GC1" i="1"/>
  <c r="GB1" i="1"/>
  <c r="GA1" i="1"/>
  <c r="FZ1" i="1"/>
  <c r="FY1" i="1"/>
  <c r="FX1" i="1"/>
  <c r="FT1" i="1"/>
  <c r="FS1" i="1"/>
  <c r="FR1" i="1"/>
  <c r="FQ1" i="1"/>
  <c r="FP1" i="1"/>
  <c r="FO1" i="1"/>
  <c r="FN1" i="1"/>
  <c r="FM1" i="1"/>
  <c r="FL1" i="1"/>
  <c r="FK1" i="1"/>
  <c r="FJ1" i="1"/>
  <c r="FI1" i="1"/>
  <c r="FH1" i="1"/>
  <c r="FD1" i="1"/>
  <c r="FC1" i="1"/>
  <c r="FB1" i="1"/>
  <c r="FA1" i="1"/>
  <c r="EZ1" i="1"/>
  <c r="EY1" i="1"/>
  <c r="EX1" i="1"/>
  <c r="EW1" i="1"/>
  <c r="EV1" i="1"/>
  <c r="EU1" i="1"/>
  <c r="ET1" i="1"/>
  <c r="ES1" i="1"/>
  <c r="ER1" i="1"/>
  <c r="EN1" i="1"/>
  <c r="EM1" i="1"/>
  <c r="EL1" i="1"/>
  <c r="EK1" i="1"/>
  <c r="EJ1" i="1"/>
  <c r="EI1" i="1"/>
  <c r="EH1" i="1"/>
  <c r="EG1" i="1"/>
  <c r="EF1" i="1"/>
  <c r="EE1" i="1"/>
  <c r="ED1" i="1"/>
  <c r="EC1" i="1"/>
  <c r="EB1" i="1"/>
  <c r="DX1" i="1"/>
  <c r="DW1" i="1"/>
  <c r="DV1" i="1"/>
  <c r="DU1" i="1"/>
  <c r="DT1" i="1"/>
  <c r="DS1" i="1"/>
  <c r="DR1" i="1"/>
  <c r="DQ1" i="1"/>
  <c r="DP1" i="1"/>
  <c r="DO1" i="1"/>
  <c r="DN1" i="1"/>
  <c r="DM1" i="1"/>
  <c r="DL1" i="1"/>
  <c r="DH1" i="1"/>
  <c r="DG1" i="1"/>
  <c r="DF1" i="1"/>
  <c r="DE1" i="1"/>
  <c r="DD1" i="1"/>
  <c r="DC1" i="1"/>
  <c r="DB1" i="1"/>
  <c r="DA1" i="1"/>
  <c r="CZ1" i="1"/>
  <c r="CY1" i="1"/>
  <c r="CX1" i="1"/>
  <c r="CW1" i="1"/>
  <c r="CV1" i="1"/>
  <c r="CR1" i="1"/>
  <c r="CQ1" i="1"/>
  <c r="CP1" i="1"/>
  <c r="CO1" i="1"/>
  <c r="CN1" i="1"/>
  <c r="CM1" i="1"/>
  <c r="CL1" i="1"/>
  <c r="CK1" i="1"/>
  <c r="CJ1" i="1"/>
  <c r="CI1" i="1"/>
  <c r="CH1" i="1"/>
  <c r="CG1" i="1"/>
  <c r="CF1" i="1"/>
  <c r="CB1" i="1"/>
  <c r="CA1" i="1"/>
  <c r="BZ1" i="1"/>
  <c r="BY1" i="1"/>
  <c r="BX1" i="1"/>
  <c r="BW1" i="1"/>
  <c r="BV1" i="1"/>
  <c r="BU1" i="1"/>
  <c r="BT1" i="1"/>
  <c r="BS1" i="1"/>
  <c r="BR1" i="1"/>
  <c r="BQ1" i="1"/>
  <c r="BP1" i="1"/>
  <c r="BL1" i="1"/>
  <c r="BK1" i="1"/>
  <c r="BJ1" i="1"/>
  <c r="BI1" i="1"/>
  <c r="BH1" i="1"/>
  <c r="BG1" i="1"/>
  <c r="BF1" i="1"/>
  <c r="BE1" i="1"/>
  <c r="BD1" i="1"/>
  <c r="BC1" i="1"/>
  <c r="BB1" i="1"/>
  <c r="BA1" i="1"/>
  <c r="AZ1" i="1"/>
  <c r="AV1" i="1"/>
  <c r="AU1" i="1"/>
  <c r="AT1" i="1"/>
  <c r="AS1" i="1"/>
  <c r="AR1" i="1"/>
  <c r="AQ1" i="1"/>
  <c r="AP1" i="1"/>
  <c r="AO1" i="1"/>
  <c r="AN1" i="1"/>
  <c r="AM1" i="1"/>
  <c r="AL1" i="1"/>
  <c r="AK1" i="1"/>
  <c r="AJ1" i="1"/>
  <c r="AF1" i="1"/>
  <c r="AE1" i="1"/>
  <c r="AD1" i="1"/>
  <c r="AC1" i="1"/>
  <c r="AB1" i="1"/>
  <c r="AA1" i="1"/>
  <c r="Z1" i="1"/>
  <c r="Y1" i="1"/>
  <c r="X1" i="1"/>
  <c r="W1" i="1"/>
  <c r="V1" i="1"/>
  <c r="U1" i="1"/>
  <c r="T1" i="1"/>
  <c r="E1" i="1"/>
  <c r="F1" i="1"/>
  <c r="G1" i="1"/>
  <c r="H1" i="1"/>
  <c r="I1" i="1"/>
  <c r="J1" i="1"/>
  <c r="K1" i="1"/>
  <c r="L1" i="1"/>
  <c r="M1" i="1"/>
  <c r="N1" i="1"/>
  <c r="O1" i="1"/>
  <c r="P1" i="1"/>
  <c r="D1" i="1"/>
  <c r="GJ2" i="1"/>
  <c r="GI2" i="1"/>
  <c r="GH2" i="1"/>
  <c r="GG2" i="1"/>
  <c r="GF2" i="1"/>
  <c r="GE2" i="1"/>
  <c r="GD2" i="1"/>
  <c r="GC2" i="1"/>
  <c r="GB2" i="1"/>
  <c r="GA2" i="1"/>
  <c r="FZ2" i="1"/>
  <c r="FY2" i="1"/>
  <c r="FX2" i="1"/>
  <c r="FW2" i="1"/>
  <c r="FV2" i="1"/>
  <c r="FT2" i="1"/>
  <c r="W15" i="2" s="1"/>
  <c r="FS2" i="1"/>
  <c r="FR2" i="1"/>
  <c r="FQ2" i="1"/>
  <c r="FP2" i="1"/>
  <c r="FO2" i="1"/>
  <c r="V15" i="2" s="1"/>
  <c r="FN2" i="1"/>
  <c r="FM2" i="1"/>
  <c r="FL2" i="1"/>
  <c r="FK2" i="1"/>
  <c r="FJ2" i="1"/>
  <c r="U15" i="2" s="1"/>
  <c r="FI2" i="1"/>
  <c r="FH2" i="1"/>
  <c r="T15" i="2" s="1"/>
  <c r="FG2" i="1"/>
  <c r="FF2" i="1"/>
  <c r="FD2" i="1"/>
  <c r="W14" i="2" s="1"/>
  <c r="FC2" i="1"/>
  <c r="FB2" i="1"/>
  <c r="FA2" i="1"/>
  <c r="EZ2" i="1"/>
  <c r="EY2" i="1"/>
  <c r="V14" i="2" s="1"/>
  <c r="EX2" i="1"/>
  <c r="EW2" i="1"/>
  <c r="EV2" i="1"/>
  <c r="EU2" i="1"/>
  <c r="ET2" i="1"/>
  <c r="U14" i="2" s="1"/>
  <c r="ES2" i="1"/>
  <c r="ER2" i="1"/>
  <c r="T14" i="2" s="1"/>
  <c r="EQ2" i="1"/>
  <c r="EP2" i="1"/>
  <c r="EN2" i="1"/>
  <c r="W13" i="2" s="1"/>
  <c r="EM2" i="1"/>
  <c r="EL2" i="1"/>
  <c r="EK2" i="1"/>
  <c r="EJ2" i="1"/>
  <c r="EI2" i="1"/>
  <c r="V13" i="2" s="1"/>
  <c r="EH2" i="1"/>
  <c r="EG2" i="1"/>
  <c r="EF2" i="1"/>
  <c r="EE2" i="1"/>
  <c r="ED2" i="1"/>
  <c r="U13" i="2" s="1"/>
  <c r="EC2" i="1"/>
  <c r="EB2" i="1"/>
  <c r="T13" i="2" s="1"/>
  <c r="EA2" i="1"/>
  <c r="DZ2" i="1"/>
  <c r="DX2" i="1"/>
  <c r="W12" i="2" s="1"/>
  <c r="DW2" i="1"/>
  <c r="DV2" i="1"/>
  <c r="DU2" i="1"/>
  <c r="DT2" i="1"/>
  <c r="DS2" i="1"/>
  <c r="V12" i="2" s="1"/>
  <c r="DR2" i="1"/>
  <c r="DQ2" i="1"/>
  <c r="DP2" i="1"/>
  <c r="DO2" i="1"/>
  <c r="DN2" i="1"/>
  <c r="U12" i="2" s="1"/>
  <c r="DM2" i="1"/>
  <c r="DL2" i="1"/>
  <c r="T12" i="2" s="1"/>
  <c r="DK2" i="1"/>
  <c r="DJ2" i="1"/>
  <c r="DH2" i="1"/>
  <c r="W11" i="2" s="1"/>
  <c r="DG2" i="1"/>
  <c r="DF2" i="1"/>
  <c r="DE2" i="1"/>
  <c r="DD2" i="1"/>
  <c r="DC2" i="1"/>
  <c r="V11" i="2" s="1"/>
  <c r="DB2" i="1"/>
  <c r="DA2" i="1"/>
  <c r="CZ2" i="1"/>
  <c r="CY2" i="1"/>
  <c r="CX2" i="1"/>
  <c r="U11" i="2" s="1"/>
  <c r="CW2" i="1"/>
  <c r="CV2" i="1"/>
  <c r="T11" i="2" s="1"/>
  <c r="CU2" i="1"/>
  <c r="CT2" i="1"/>
  <c r="CR2" i="1"/>
  <c r="W10" i="2" s="1"/>
  <c r="CQ2" i="1"/>
  <c r="CP2" i="1"/>
  <c r="CO2" i="1"/>
  <c r="CN2" i="1"/>
  <c r="CM2" i="1"/>
  <c r="V10" i="2" s="1"/>
  <c r="CL2" i="1"/>
  <c r="CK2" i="1"/>
  <c r="CJ2" i="1"/>
  <c r="CI2" i="1"/>
  <c r="CH2" i="1"/>
  <c r="U10" i="2" s="1"/>
  <c r="CG2" i="1"/>
  <c r="CF2" i="1"/>
  <c r="T10" i="2" s="1"/>
  <c r="CE2" i="1"/>
  <c r="CD2" i="1"/>
  <c r="CB2" i="1"/>
  <c r="W9" i="2" s="1"/>
  <c r="CA2" i="1"/>
  <c r="BZ2" i="1"/>
  <c r="BY2" i="1"/>
  <c r="BX2" i="1"/>
  <c r="BW2" i="1"/>
  <c r="V9" i="2" s="1"/>
  <c r="BV2" i="1"/>
  <c r="BU2" i="1"/>
  <c r="BT2" i="1"/>
  <c r="BS2" i="1"/>
  <c r="BR2" i="1"/>
  <c r="U9" i="2" s="1"/>
  <c r="BQ2" i="1"/>
  <c r="BP2" i="1"/>
  <c r="T9" i="2" s="1"/>
  <c r="BO2" i="1"/>
  <c r="BN2" i="1"/>
  <c r="BL2" i="1"/>
  <c r="W8" i="2" s="1"/>
  <c r="BK2" i="1"/>
  <c r="BJ2" i="1"/>
  <c r="BI2" i="1"/>
  <c r="BH2" i="1"/>
  <c r="BG2" i="1"/>
  <c r="V8" i="2" s="1"/>
  <c r="BF2" i="1"/>
  <c r="BE2" i="1"/>
  <c r="BD2" i="1"/>
  <c r="BC2" i="1"/>
  <c r="BB2" i="1"/>
  <c r="U8" i="2" s="1"/>
  <c r="BA2" i="1"/>
  <c r="AZ2" i="1"/>
  <c r="T8" i="2" s="1"/>
  <c r="AY2" i="1"/>
  <c r="AX2" i="1"/>
  <c r="AV2" i="1"/>
  <c r="AU2" i="1"/>
  <c r="AT2" i="1"/>
  <c r="AS2" i="1"/>
  <c r="AR2" i="1"/>
  <c r="AQ2" i="1"/>
  <c r="AP2" i="1"/>
  <c r="AO2" i="1"/>
  <c r="AN2" i="1"/>
  <c r="AM2" i="1"/>
  <c r="AL2" i="1"/>
  <c r="AK2" i="1"/>
  <c r="AJ2" i="1"/>
  <c r="AI2" i="1"/>
  <c r="AH2" i="1"/>
  <c r="AF2" i="1"/>
  <c r="AE2" i="1"/>
  <c r="AD2" i="1"/>
  <c r="AC2" i="1"/>
  <c r="AB2" i="1"/>
  <c r="AA2" i="1"/>
  <c r="Z2" i="1"/>
  <c r="Y2" i="1"/>
  <c r="X2" i="1"/>
  <c r="W2" i="1"/>
  <c r="V2" i="1"/>
  <c r="U2" i="1"/>
  <c r="T2" i="1"/>
  <c r="S2" i="1"/>
  <c r="R2" i="1"/>
  <c r="D2" i="1"/>
  <c r="T6" i="2" s="1"/>
  <c r="E2" i="1"/>
  <c r="F2" i="1"/>
  <c r="U6" i="2" s="1"/>
  <c r="G2" i="1"/>
  <c r="H2" i="1"/>
  <c r="I2" i="1"/>
  <c r="J2" i="1"/>
  <c r="K2" i="1"/>
  <c r="V6" i="2" s="1"/>
  <c r="L2" i="1"/>
  <c r="M2" i="1"/>
  <c r="N2" i="1"/>
  <c r="O2" i="1"/>
  <c r="P2" i="1"/>
  <c r="W6" i="2" s="1"/>
  <c r="C2" i="1"/>
  <c r="S5" i="2" s="1"/>
  <c r="A112" i="5" l="1"/>
  <c r="CR109" i="5"/>
  <c r="CJ109" i="5"/>
  <c r="CB109" i="5"/>
  <c r="BT109" i="5"/>
  <c r="BL109" i="5"/>
  <c r="BD109" i="5"/>
  <c r="AV109" i="5"/>
  <c r="AN109" i="5"/>
  <c r="AF109" i="5"/>
  <c r="X109" i="5"/>
  <c r="P109" i="5"/>
  <c r="H109" i="5"/>
  <c r="CV104" i="5"/>
  <c r="CN104" i="5"/>
  <c r="CF104" i="5"/>
  <c r="BX104" i="5"/>
  <c r="BP104" i="5"/>
  <c r="BH104" i="5"/>
  <c r="AZ104" i="5"/>
  <c r="AR104" i="5"/>
  <c r="AJ104" i="5"/>
  <c r="AB104" i="5"/>
  <c r="T104" i="5"/>
  <c r="L104" i="5"/>
  <c r="D104" i="5"/>
  <c r="CX109" i="5"/>
  <c r="CP109" i="5"/>
  <c r="CH109" i="5"/>
  <c r="BZ109" i="5"/>
  <c r="BR109" i="5"/>
  <c r="BJ109" i="5"/>
  <c r="BB109" i="5"/>
  <c r="AT109" i="5"/>
  <c r="AL109" i="5"/>
  <c r="AD109" i="5"/>
  <c r="V109" i="5"/>
  <c r="N109" i="5"/>
  <c r="F109" i="5"/>
  <c r="CT104" i="5"/>
  <c r="CL104" i="5"/>
  <c r="CD104" i="5"/>
  <c r="BV104" i="5"/>
  <c r="BN104" i="5"/>
  <c r="BF104" i="5"/>
  <c r="AX104" i="5"/>
  <c r="AP104" i="5"/>
  <c r="AH104" i="5"/>
  <c r="Z104" i="5"/>
  <c r="R104" i="5"/>
  <c r="J104" i="5"/>
  <c r="C104" i="5"/>
  <c r="CW109" i="5"/>
  <c r="CO109" i="5"/>
  <c r="CG109" i="5"/>
  <c r="BY109" i="5"/>
  <c r="BQ109" i="5"/>
  <c r="BI109" i="5"/>
  <c r="BA109" i="5"/>
  <c r="AS109" i="5"/>
  <c r="AK109" i="5"/>
  <c r="AC109" i="5"/>
  <c r="U109" i="5"/>
  <c r="M109" i="5"/>
  <c r="E109" i="5"/>
  <c r="CS104" i="5"/>
  <c r="CK104" i="5"/>
  <c r="CC104" i="5"/>
  <c r="BU104" i="5"/>
  <c r="BM104" i="5"/>
  <c r="BE104" i="5"/>
  <c r="AW104" i="5"/>
  <c r="AO104" i="5"/>
  <c r="AG104" i="5"/>
  <c r="Y104" i="5"/>
  <c r="Q104" i="5"/>
  <c r="I104" i="5"/>
  <c r="A106" i="5"/>
  <c r="I44" i="7"/>
  <c r="G44" i="7"/>
  <c r="J44" i="7"/>
  <c r="K44" i="7"/>
  <c r="O44" i="7"/>
  <c r="AK7" i="2"/>
  <c r="F44" i="7"/>
  <c r="D44" i="7"/>
  <c r="L44" i="7"/>
  <c r="H44" i="7"/>
  <c r="E44" i="7"/>
  <c r="P22" i="7"/>
  <c r="E41" i="7"/>
  <c r="F41" i="7" s="1"/>
  <c r="G41" i="7" s="1"/>
  <c r="H41" i="7" s="1"/>
  <c r="I41" i="7" s="1"/>
  <c r="J41" i="7" s="1"/>
  <c r="K41" i="7" s="1"/>
  <c r="L41" i="7" s="1"/>
  <c r="M41" i="7" s="1"/>
  <c r="N41" i="7" s="1"/>
  <c r="O41" i="7" s="1"/>
  <c r="M44" i="7"/>
  <c r="P40" i="7"/>
  <c r="N44" i="7"/>
  <c r="I27" i="7"/>
  <c r="I10" i="7"/>
  <c r="M29" i="7"/>
  <c r="M12" i="7"/>
  <c r="AL12" i="2"/>
  <c r="E11" i="7"/>
  <c r="F12" i="7" s="1"/>
  <c r="P9" i="7"/>
  <c r="O27" i="7"/>
  <c r="O10" i="7"/>
  <c r="G10" i="7"/>
  <c r="G27" i="7"/>
  <c r="K29" i="7"/>
  <c r="AK12" i="2"/>
  <c r="C11" i="7"/>
  <c r="C29" i="7" s="1"/>
  <c r="D29" i="7"/>
  <c r="N27" i="7"/>
  <c r="N10" i="7"/>
  <c r="F27" i="7"/>
  <c r="F10" i="7"/>
  <c r="AM12" i="2"/>
  <c r="J11" i="7"/>
  <c r="K12" i="7" s="1"/>
  <c r="D45" i="7"/>
  <c r="E23" i="7"/>
  <c r="H27" i="7"/>
  <c r="H10" i="7"/>
  <c r="M27" i="7"/>
  <c r="M10" i="7"/>
  <c r="E27" i="7"/>
  <c r="E10" i="7"/>
  <c r="I29" i="7"/>
  <c r="I12" i="7"/>
  <c r="L27" i="7"/>
  <c r="L10" i="7"/>
  <c r="D10" i="7"/>
  <c r="D27" i="7"/>
  <c r="D28" i="7" s="1"/>
  <c r="H12" i="7"/>
  <c r="H29" i="7"/>
  <c r="K27" i="7"/>
  <c r="K10" i="7"/>
  <c r="AN12" i="2"/>
  <c r="AN16" i="2" s="1"/>
  <c r="O11" i="7"/>
  <c r="G12" i="7"/>
  <c r="G29" i="7"/>
  <c r="L29" i="7"/>
  <c r="L30" i="7" s="1"/>
  <c r="L12" i="7"/>
  <c r="J27" i="7"/>
  <c r="J10" i="7"/>
  <c r="N12" i="7"/>
  <c r="N29" i="7"/>
  <c r="F29" i="7"/>
  <c r="AL7" i="2"/>
  <c r="AO13" i="2"/>
  <c r="AP13" i="2" s="1"/>
  <c r="W7" i="2"/>
  <c r="V7" i="2"/>
  <c r="T7" i="2"/>
  <c r="U7" i="2"/>
  <c r="AM7" i="2"/>
  <c r="AO8" i="2"/>
  <c r="AN20" i="2" s="1"/>
  <c r="AO20" i="2" s="1"/>
  <c r="AO9" i="2"/>
  <c r="AP9" i="2" s="1"/>
  <c r="AO10" i="2"/>
  <c r="AP10" i="2" s="1"/>
  <c r="AO11" i="2"/>
  <c r="AP11" i="2" s="1"/>
  <c r="AO15" i="2"/>
  <c r="AP15" i="2" s="1"/>
  <c r="AO14" i="2"/>
  <c r="AP14" i="2" s="1"/>
  <c r="AO6" i="2"/>
  <c r="AP6" i="2" s="1"/>
  <c r="N30" i="7" l="1"/>
  <c r="AO12" i="2"/>
  <c r="AK25" i="2" s="1"/>
  <c r="AK16" i="2"/>
  <c r="AO16" i="2" s="1"/>
  <c r="AP16" i="2" s="1"/>
  <c r="AO7" i="2"/>
  <c r="AP7" i="2" s="1"/>
  <c r="AM16" i="2"/>
  <c r="I28" i="7"/>
  <c r="H30" i="7"/>
  <c r="M28" i="7"/>
  <c r="E45" i="7"/>
  <c r="F23" i="7"/>
  <c r="D12" i="7"/>
  <c r="J28" i="7"/>
  <c r="K28" i="7"/>
  <c r="I30" i="7"/>
  <c r="D30" i="7"/>
  <c r="O28" i="7"/>
  <c r="P27" i="7"/>
  <c r="AL16" i="2"/>
  <c r="E28" i="7"/>
  <c r="E29" i="7"/>
  <c r="E30" i="7" s="1"/>
  <c r="E12" i="7"/>
  <c r="F28" i="7"/>
  <c r="P11" i="7"/>
  <c r="O12" i="7"/>
  <c r="O29" i="7"/>
  <c r="G28" i="7"/>
  <c r="M30" i="7"/>
  <c r="J12" i="7"/>
  <c r="J29" i="7"/>
  <c r="J30" i="7" s="1"/>
  <c r="G30" i="7"/>
  <c r="L28" i="7"/>
  <c r="H28" i="7"/>
  <c r="N28" i="7"/>
  <c r="AP8" i="2"/>
  <c r="AK26" i="2"/>
  <c r="AK27" i="2"/>
  <c r="AN35" i="2" s="1"/>
  <c r="T24" i="2"/>
  <c r="X15" i="2"/>
  <c r="X14" i="2"/>
  <c r="Y14" i="2" s="1"/>
  <c r="X13" i="2"/>
  <c r="X12" i="2"/>
  <c r="X11" i="2"/>
  <c r="Y11" i="2" s="1"/>
  <c r="X10" i="2"/>
  <c r="Y10" i="2" s="1"/>
  <c r="X9" i="2"/>
  <c r="Y9" i="2" s="1"/>
  <c r="X8" i="2"/>
  <c r="X5" i="2"/>
  <c r="W5" i="2"/>
  <c r="V5" i="2"/>
  <c r="U5" i="2"/>
  <c r="T5" i="2"/>
  <c r="C24" i="2"/>
  <c r="G15" i="2"/>
  <c r="H15" i="2" s="1"/>
  <c r="F15" i="2"/>
  <c r="E15" i="2"/>
  <c r="D15" i="2"/>
  <c r="C15" i="2"/>
  <c r="F14" i="2"/>
  <c r="E14" i="2"/>
  <c r="D14" i="2"/>
  <c r="C14" i="2"/>
  <c r="G14" i="2" s="1"/>
  <c r="H14" i="2" s="1"/>
  <c r="F13" i="2"/>
  <c r="G13" i="2" s="1"/>
  <c r="E13" i="2"/>
  <c r="D13" i="2"/>
  <c r="C13" i="2"/>
  <c r="F12" i="2"/>
  <c r="G12" i="2" s="1"/>
  <c r="E12" i="2"/>
  <c r="D12" i="2"/>
  <c r="C12" i="2"/>
  <c r="G11" i="2"/>
  <c r="H11" i="2" s="1"/>
  <c r="F11" i="2"/>
  <c r="E11" i="2"/>
  <c r="D11" i="2"/>
  <c r="C11" i="2"/>
  <c r="G10" i="2"/>
  <c r="H10" i="2" s="1"/>
  <c r="F10" i="2"/>
  <c r="E10" i="2"/>
  <c r="D10" i="2"/>
  <c r="C10" i="2"/>
  <c r="F9" i="2"/>
  <c r="G9" i="2" s="1"/>
  <c r="H9" i="2" s="1"/>
  <c r="E9" i="2"/>
  <c r="D9" i="2"/>
  <c r="C9" i="2"/>
  <c r="G5" i="2"/>
  <c r="F5" i="2"/>
  <c r="E5" i="2"/>
  <c r="D5" i="2"/>
  <c r="C5" i="2"/>
  <c r="H13" i="2" l="1"/>
  <c r="C26" i="2"/>
  <c r="H12" i="2"/>
  <c r="C25" i="2"/>
  <c r="C27" i="2"/>
  <c r="AP12" i="2"/>
  <c r="AN19" i="2"/>
  <c r="F30" i="7"/>
  <c r="K30" i="7"/>
  <c r="AN30" i="2"/>
  <c r="AN31" i="2" s="1"/>
  <c r="AP31" i="2" s="1"/>
  <c r="P29" i="7"/>
  <c r="O30" i="7"/>
  <c r="AM35" i="2"/>
  <c r="G23" i="7"/>
  <c r="F45" i="7"/>
  <c r="AM30" i="2"/>
  <c r="AM31" i="2" s="1"/>
  <c r="AO31" i="2" s="1"/>
  <c r="AN29" i="2"/>
  <c r="AM32" i="2"/>
  <c r="AM33" i="2" s="1"/>
  <c r="AO33" i="2" s="1"/>
  <c r="AN32" i="2"/>
  <c r="AN33" i="2" s="1"/>
  <c r="AP33" i="2" s="1"/>
  <c r="AM29" i="2"/>
  <c r="Y8" i="2"/>
  <c r="W20" i="2"/>
  <c r="X20" i="2" s="1"/>
  <c r="T25" i="2"/>
  <c r="Y12" i="2"/>
  <c r="T26" i="2"/>
  <c r="Y13" i="2"/>
  <c r="Y15" i="2"/>
  <c r="T27" i="2"/>
  <c r="E30" i="2" l="1"/>
  <c r="E31" i="2" s="1"/>
  <c r="F35" i="2"/>
  <c r="F30" i="2"/>
  <c r="F31" i="2" s="1"/>
  <c r="E35" i="2"/>
  <c r="F29" i="2"/>
  <c r="E29" i="2"/>
  <c r="F32" i="2"/>
  <c r="F33" i="2" s="1"/>
  <c r="H33" i="2" s="1"/>
  <c r="E32" i="2"/>
  <c r="E33" i="2" s="1"/>
  <c r="G33" i="2" s="1"/>
  <c r="AO34" i="2"/>
  <c r="AP34" i="2"/>
  <c r="AN21" i="2"/>
  <c r="AO19" i="2"/>
  <c r="AO21" i="2" s="1"/>
  <c r="AN34" i="2"/>
  <c r="H23" i="7"/>
  <c r="G45" i="7"/>
  <c r="AM34" i="2"/>
  <c r="W35" i="2"/>
  <c r="V35" i="2"/>
  <c r="W30" i="2"/>
  <c r="W31" i="2" s="1"/>
  <c r="Y31" i="2" s="1"/>
  <c r="V30" i="2"/>
  <c r="V31" i="2" s="1"/>
  <c r="X31" i="2" s="1"/>
  <c r="W29" i="2"/>
  <c r="V29" i="2"/>
  <c r="W32" i="2"/>
  <c r="W33" i="2" s="1"/>
  <c r="Y33" i="2" s="1"/>
  <c r="V32" i="2"/>
  <c r="V33" i="2" s="1"/>
  <c r="X33" i="2" s="1"/>
  <c r="F34" i="2" l="1"/>
  <c r="H31" i="2"/>
  <c r="H34" i="2" s="1"/>
  <c r="G31" i="2"/>
  <c r="G34" i="2" s="1"/>
  <c r="E34" i="2"/>
  <c r="X34" i="2"/>
  <c r="Y34" i="2"/>
  <c r="I23" i="7"/>
  <c r="H45" i="7"/>
  <c r="V34" i="2"/>
  <c r="W34" i="2"/>
  <c r="J23" i="7" l="1"/>
  <c r="I45" i="7"/>
  <c r="K23" i="7" l="1"/>
  <c r="J45" i="7"/>
  <c r="L23" i="7" l="1"/>
  <c r="K45" i="7"/>
  <c r="M23" i="7" l="1"/>
  <c r="L45" i="7"/>
  <c r="N23" i="7" l="1"/>
  <c r="M45" i="7"/>
  <c r="O23" i="7" l="1"/>
  <c r="O45" i="7" s="1"/>
  <c r="N45" i="7"/>
  <c r="HK86" i="2" l="1"/>
  <c r="HS86" i="2" s="1"/>
  <c r="HJ86" i="2"/>
  <c r="HI86" i="2"/>
  <c r="HH86" i="2"/>
  <c r="HG86" i="2"/>
  <c r="HF86" i="2"/>
  <c r="HR86" i="2" s="1"/>
  <c r="HE86" i="2"/>
  <c r="HD86" i="2"/>
  <c r="HC86" i="2"/>
  <c r="HB86" i="2"/>
  <c r="HA86" i="2"/>
  <c r="HQ86" i="2" s="1"/>
  <c r="GZ86" i="2"/>
  <c r="GY86" i="2"/>
  <c r="HP86" i="2" s="1"/>
  <c r="GX86" i="2"/>
  <c r="HO86" i="2" s="1"/>
  <c r="HK85" i="2"/>
  <c r="HS85" i="2" s="1"/>
  <c r="HJ85" i="2"/>
  <c r="HI85" i="2"/>
  <c r="HH85" i="2"/>
  <c r="HG85" i="2"/>
  <c r="HF85" i="2"/>
  <c r="HR85" i="2" s="1"/>
  <c r="HE85" i="2"/>
  <c r="HD85" i="2"/>
  <c r="HC85" i="2"/>
  <c r="HB85" i="2"/>
  <c r="HA85" i="2"/>
  <c r="HQ85" i="2" s="1"/>
  <c r="GZ85" i="2"/>
  <c r="GY85" i="2"/>
  <c r="HP85" i="2" s="1"/>
  <c r="GX85" i="2"/>
  <c r="HO85" i="2" s="1"/>
  <c r="HK84" i="2"/>
  <c r="HJ84" i="2"/>
  <c r="HI84" i="2"/>
  <c r="HH84" i="2"/>
  <c r="HG84" i="2"/>
  <c r="HF84" i="2"/>
  <c r="HR84" i="2" s="1"/>
  <c r="HE84" i="2"/>
  <c r="HD84" i="2"/>
  <c r="HC84" i="2"/>
  <c r="HB84" i="2"/>
  <c r="HA84" i="2"/>
  <c r="HQ84" i="2" s="1"/>
  <c r="GZ84" i="2"/>
  <c r="GY84" i="2"/>
  <c r="HP84" i="2" s="1"/>
  <c r="GX84" i="2"/>
  <c r="HO84" i="2" s="1"/>
  <c r="HK83" i="2"/>
  <c r="HS83" i="2" s="1"/>
  <c r="HJ83" i="2"/>
  <c r="HI83" i="2"/>
  <c r="HH83" i="2"/>
  <c r="HG83" i="2"/>
  <c r="HF83" i="2"/>
  <c r="HR83" i="2" s="1"/>
  <c r="HE83" i="2"/>
  <c r="HD83" i="2"/>
  <c r="HC83" i="2"/>
  <c r="HB83" i="2"/>
  <c r="HA83" i="2"/>
  <c r="HQ83" i="2" s="1"/>
  <c r="GZ83" i="2"/>
  <c r="GY83" i="2"/>
  <c r="HP83" i="2" s="1"/>
  <c r="GX83" i="2"/>
  <c r="HO83" i="2" s="1"/>
  <c r="HK82" i="2"/>
  <c r="HS82" i="2" s="1"/>
  <c r="HJ82" i="2"/>
  <c r="HI82" i="2"/>
  <c r="HH82" i="2"/>
  <c r="HG82" i="2"/>
  <c r="HF82" i="2"/>
  <c r="HR82" i="2" s="1"/>
  <c r="HE82" i="2"/>
  <c r="HD82" i="2"/>
  <c r="HC82" i="2"/>
  <c r="HB82" i="2"/>
  <c r="HA82" i="2"/>
  <c r="HQ82" i="2" s="1"/>
  <c r="GZ82" i="2"/>
  <c r="GY82" i="2"/>
  <c r="HP82" i="2" s="1"/>
  <c r="GX82" i="2"/>
  <c r="HO82" i="2" s="1"/>
  <c r="HK81" i="2"/>
  <c r="HS81" i="2" s="1"/>
  <c r="HJ81" i="2"/>
  <c r="HI81" i="2"/>
  <c r="HH81" i="2"/>
  <c r="HG81" i="2"/>
  <c r="HF81" i="2"/>
  <c r="HR81" i="2" s="1"/>
  <c r="HE81" i="2"/>
  <c r="HD81" i="2"/>
  <c r="HC81" i="2"/>
  <c r="HB81" i="2"/>
  <c r="HA81" i="2"/>
  <c r="HQ81" i="2" s="1"/>
  <c r="GZ81" i="2"/>
  <c r="GY81" i="2"/>
  <c r="HP81" i="2" s="1"/>
  <c r="GX81" i="2"/>
  <c r="HO81" i="2" s="1"/>
  <c r="HK80" i="2"/>
  <c r="HJ80" i="2"/>
  <c r="HI80" i="2"/>
  <c r="HH80" i="2"/>
  <c r="HG80" i="2"/>
  <c r="HF80" i="2"/>
  <c r="HR80" i="2" s="1"/>
  <c r="HE80" i="2"/>
  <c r="HD80" i="2"/>
  <c r="HC80" i="2"/>
  <c r="HB80" i="2"/>
  <c r="HA80" i="2"/>
  <c r="HQ80" i="2" s="1"/>
  <c r="GZ80" i="2"/>
  <c r="GY80" i="2"/>
  <c r="HP80" i="2" s="1"/>
  <c r="GX80" i="2"/>
  <c r="HO80" i="2" s="1"/>
  <c r="HK79" i="2"/>
  <c r="HS79" i="2" s="1"/>
  <c r="HJ79" i="2"/>
  <c r="HI79" i="2"/>
  <c r="HH79" i="2"/>
  <c r="HG79" i="2"/>
  <c r="HF79" i="2"/>
  <c r="HR79" i="2" s="1"/>
  <c r="HE79" i="2"/>
  <c r="HD79" i="2"/>
  <c r="HC79" i="2"/>
  <c r="HB79" i="2"/>
  <c r="HA79" i="2"/>
  <c r="HQ79" i="2" s="1"/>
  <c r="GZ79" i="2"/>
  <c r="GY79" i="2"/>
  <c r="HP79" i="2" s="1"/>
  <c r="GX79" i="2"/>
  <c r="HO79" i="2" s="1"/>
  <c r="HK78" i="2"/>
  <c r="HS78" i="2" s="1"/>
  <c r="HJ78" i="2"/>
  <c r="HI78" i="2"/>
  <c r="HH78" i="2"/>
  <c r="HG78" i="2"/>
  <c r="HF78" i="2"/>
  <c r="HR78" i="2" s="1"/>
  <c r="HE78" i="2"/>
  <c r="HD78" i="2"/>
  <c r="HC78" i="2"/>
  <c r="HB78" i="2"/>
  <c r="HA78" i="2"/>
  <c r="HQ78" i="2" s="1"/>
  <c r="GZ78" i="2"/>
  <c r="GY78" i="2"/>
  <c r="HP78" i="2" s="1"/>
  <c r="GX78" i="2"/>
  <c r="HO78" i="2" s="1"/>
  <c r="HK77" i="2"/>
  <c r="HS77" i="2" s="1"/>
  <c r="HJ77" i="2"/>
  <c r="HI77" i="2"/>
  <c r="HH77" i="2"/>
  <c r="HG77" i="2"/>
  <c r="HF77" i="2"/>
  <c r="HR77" i="2" s="1"/>
  <c r="HE77" i="2"/>
  <c r="HD77" i="2"/>
  <c r="HC77" i="2"/>
  <c r="HB77" i="2"/>
  <c r="HA77" i="2"/>
  <c r="HQ77" i="2" s="1"/>
  <c r="GZ77" i="2"/>
  <c r="GY77" i="2"/>
  <c r="HP77" i="2" s="1"/>
  <c r="GX77" i="2"/>
  <c r="HO77" i="2" s="1"/>
  <c r="HK76" i="2"/>
  <c r="HJ76" i="2"/>
  <c r="HI76" i="2"/>
  <c r="HH76" i="2"/>
  <c r="HG76" i="2"/>
  <c r="HF76" i="2"/>
  <c r="HR76" i="2" s="1"/>
  <c r="HE76" i="2"/>
  <c r="HD76" i="2"/>
  <c r="HC76" i="2"/>
  <c r="HB76" i="2"/>
  <c r="HA76" i="2"/>
  <c r="HQ76" i="2" s="1"/>
  <c r="GZ76" i="2"/>
  <c r="GY76" i="2"/>
  <c r="HP76" i="2" s="1"/>
  <c r="GX76" i="2"/>
  <c r="HO76" i="2" s="1"/>
  <c r="HK75" i="2"/>
  <c r="HS75" i="2" s="1"/>
  <c r="HJ75" i="2"/>
  <c r="HI75" i="2"/>
  <c r="HH75" i="2"/>
  <c r="HG75" i="2"/>
  <c r="HF75" i="2"/>
  <c r="HR75" i="2" s="1"/>
  <c r="HE75" i="2"/>
  <c r="HD75" i="2"/>
  <c r="HC75" i="2"/>
  <c r="HB75" i="2"/>
  <c r="HA75" i="2"/>
  <c r="HQ75" i="2" s="1"/>
  <c r="GZ75" i="2"/>
  <c r="GY75" i="2"/>
  <c r="HP75" i="2" s="1"/>
  <c r="GX75" i="2"/>
  <c r="HO75" i="2" s="1"/>
  <c r="HK74" i="2"/>
  <c r="HS74" i="2" s="1"/>
  <c r="HJ74" i="2"/>
  <c r="HI74" i="2"/>
  <c r="HH74" i="2"/>
  <c r="HG74" i="2"/>
  <c r="HF74" i="2"/>
  <c r="HR74" i="2" s="1"/>
  <c r="HE74" i="2"/>
  <c r="HD74" i="2"/>
  <c r="HC74" i="2"/>
  <c r="HB74" i="2"/>
  <c r="HA74" i="2"/>
  <c r="HQ74" i="2" s="1"/>
  <c r="GZ74" i="2"/>
  <c r="GY74" i="2"/>
  <c r="HP74" i="2" s="1"/>
  <c r="GX74" i="2"/>
  <c r="HO74" i="2" s="1"/>
  <c r="HK73" i="2"/>
  <c r="HS73" i="2" s="1"/>
  <c r="HJ73" i="2"/>
  <c r="HI73" i="2"/>
  <c r="HH73" i="2"/>
  <c r="HG73" i="2"/>
  <c r="HF73" i="2"/>
  <c r="HR73" i="2" s="1"/>
  <c r="HE73" i="2"/>
  <c r="HD73" i="2"/>
  <c r="HC73" i="2"/>
  <c r="HB73" i="2"/>
  <c r="HA73" i="2"/>
  <c r="HQ73" i="2" s="1"/>
  <c r="GZ73" i="2"/>
  <c r="GY73" i="2"/>
  <c r="HP73" i="2" s="1"/>
  <c r="GX73" i="2"/>
  <c r="HO73" i="2" s="1"/>
  <c r="HK72" i="2"/>
  <c r="HJ72" i="2"/>
  <c r="HI72" i="2"/>
  <c r="HH72" i="2"/>
  <c r="HG72" i="2"/>
  <c r="HF72" i="2"/>
  <c r="HR72" i="2" s="1"/>
  <c r="HE72" i="2"/>
  <c r="HD72" i="2"/>
  <c r="HC72" i="2"/>
  <c r="HB72" i="2"/>
  <c r="HA72" i="2"/>
  <c r="HQ72" i="2" s="1"/>
  <c r="GZ72" i="2"/>
  <c r="GY72" i="2"/>
  <c r="HP72" i="2" s="1"/>
  <c r="GX72" i="2"/>
  <c r="HO72" i="2" s="1"/>
  <c r="HK71" i="2"/>
  <c r="HS71" i="2" s="1"/>
  <c r="HJ71" i="2"/>
  <c r="HI71" i="2"/>
  <c r="HH71" i="2"/>
  <c r="HG71" i="2"/>
  <c r="HF71" i="2"/>
  <c r="HR71" i="2" s="1"/>
  <c r="HE71" i="2"/>
  <c r="HD71" i="2"/>
  <c r="HC71" i="2"/>
  <c r="HB71" i="2"/>
  <c r="HA71" i="2"/>
  <c r="HQ71" i="2" s="1"/>
  <c r="GZ71" i="2"/>
  <c r="GY71" i="2"/>
  <c r="HP71" i="2" s="1"/>
  <c r="GX71" i="2"/>
  <c r="HO71" i="2" s="1"/>
  <c r="HK70" i="2"/>
  <c r="HS70" i="2" s="1"/>
  <c r="HJ70" i="2"/>
  <c r="HI70" i="2"/>
  <c r="HH70" i="2"/>
  <c r="HG70" i="2"/>
  <c r="HF70" i="2"/>
  <c r="HR70" i="2" s="1"/>
  <c r="HE70" i="2"/>
  <c r="HD70" i="2"/>
  <c r="HC70" i="2"/>
  <c r="HB70" i="2"/>
  <c r="HA70" i="2"/>
  <c r="HQ70" i="2" s="1"/>
  <c r="GZ70" i="2"/>
  <c r="GY70" i="2"/>
  <c r="HP70" i="2" s="1"/>
  <c r="GX70" i="2"/>
  <c r="HO70" i="2" s="1"/>
  <c r="HK69" i="2"/>
  <c r="HS69" i="2" s="1"/>
  <c r="HJ69" i="2"/>
  <c r="HI69" i="2"/>
  <c r="HH69" i="2"/>
  <c r="HG69" i="2"/>
  <c r="HF69" i="2"/>
  <c r="HR69" i="2" s="1"/>
  <c r="HE69" i="2"/>
  <c r="HD69" i="2"/>
  <c r="HC69" i="2"/>
  <c r="HB69" i="2"/>
  <c r="HA69" i="2"/>
  <c r="HQ69" i="2" s="1"/>
  <c r="GZ69" i="2"/>
  <c r="GY69" i="2"/>
  <c r="HP69" i="2" s="1"/>
  <c r="GX69" i="2"/>
  <c r="HO69" i="2" s="1"/>
  <c r="HK68" i="2"/>
  <c r="HJ68" i="2"/>
  <c r="HI68" i="2"/>
  <c r="HH68" i="2"/>
  <c r="HG68" i="2"/>
  <c r="HF68" i="2"/>
  <c r="HR68" i="2" s="1"/>
  <c r="HE68" i="2"/>
  <c r="HD68" i="2"/>
  <c r="HC68" i="2"/>
  <c r="HB68" i="2"/>
  <c r="HA68" i="2"/>
  <c r="HQ68" i="2" s="1"/>
  <c r="GZ68" i="2"/>
  <c r="GY68" i="2"/>
  <c r="HP68" i="2" s="1"/>
  <c r="GX68" i="2"/>
  <c r="HO68" i="2" s="1"/>
  <c r="HK67" i="2"/>
  <c r="HS67" i="2" s="1"/>
  <c r="HJ67" i="2"/>
  <c r="HI67" i="2"/>
  <c r="HH67" i="2"/>
  <c r="HG67" i="2"/>
  <c r="HF67" i="2"/>
  <c r="HR67" i="2" s="1"/>
  <c r="HE67" i="2"/>
  <c r="HD67" i="2"/>
  <c r="HC67" i="2"/>
  <c r="HB67" i="2"/>
  <c r="HA67" i="2"/>
  <c r="HQ67" i="2" s="1"/>
  <c r="GZ67" i="2"/>
  <c r="GY67" i="2"/>
  <c r="HP67" i="2" s="1"/>
  <c r="GX67" i="2"/>
  <c r="HO67" i="2" s="1"/>
  <c r="HK66" i="2"/>
  <c r="HS66" i="2" s="1"/>
  <c r="HJ66" i="2"/>
  <c r="HI66" i="2"/>
  <c r="HH66" i="2"/>
  <c r="HG66" i="2"/>
  <c r="HF66" i="2"/>
  <c r="HR66" i="2" s="1"/>
  <c r="HE66" i="2"/>
  <c r="HD66" i="2"/>
  <c r="HC66" i="2"/>
  <c r="HB66" i="2"/>
  <c r="HA66" i="2"/>
  <c r="HQ66" i="2" s="1"/>
  <c r="GZ66" i="2"/>
  <c r="GY66" i="2"/>
  <c r="HP66" i="2" s="1"/>
  <c r="GX66" i="2"/>
  <c r="HO66" i="2" s="1"/>
  <c r="HK65" i="2"/>
  <c r="HS65" i="2" s="1"/>
  <c r="HJ65" i="2"/>
  <c r="HI65" i="2"/>
  <c r="HH65" i="2"/>
  <c r="HG65" i="2"/>
  <c r="HF65" i="2"/>
  <c r="HR65" i="2" s="1"/>
  <c r="HE65" i="2"/>
  <c r="HD65" i="2"/>
  <c r="HC65" i="2"/>
  <c r="HB65" i="2"/>
  <c r="HA65" i="2"/>
  <c r="HQ65" i="2" s="1"/>
  <c r="GZ65" i="2"/>
  <c r="GY65" i="2"/>
  <c r="HP65" i="2" s="1"/>
  <c r="GX65" i="2"/>
  <c r="HO65" i="2" s="1"/>
  <c r="HK64" i="2"/>
  <c r="HJ64" i="2"/>
  <c r="HI64" i="2"/>
  <c r="HH64" i="2"/>
  <c r="HG64" i="2"/>
  <c r="HF64" i="2"/>
  <c r="HR64" i="2" s="1"/>
  <c r="HE64" i="2"/>
  <c r="HD64" i="2"/>
  <c r="HC64" i="2"/>
  <c r="HB64" i="2"/>
  <c r="HA64" i="2"/>
  <c r="HQ64" i="2" s="1"/>
  <c r="GZ64" i="2"/>
  <c r="GY64" i="2"/>
  <c r="HP64" i="2" s="1"/>
  <c r="GX64" i="2"/>
  <c r="HO64" i="2" s="1"/>
  <c r="GT86" i="2"/>
  <c r="GS86" i="2"/>
  <c r="GR86" i="2"/>
  <c r="GQ86" i="2"/>
  <c r="GP86" i="2"/>
  <c r="GO86" i="2"/>
  <c r="GN86" i="2"/>
  <c r="GM86" i="2"/>
  <c r="GL86" i="2"/>
  <c r="GK86" i="2"/>
  <c r="GJ86" i="2"/>
  <c r="GI86" i="2"/>
  <c r="GH86" i="2"/>
  <c r="GG86" i="2"/>
  <c r="GT85" i="2"/>
  <c r="GS85" i="2"/>
  <c r="GR85" i="2"/>
  <c r="GQ85" i="2"/>
  <c r="GP85" i="2"/>
  <c r="GO85" i="2"/>
  <c r="GN85" i="2"/>
  <c r="GM85" i="2"/>
  <c r="GL85" i="2"/>
  <c r="GK85" i="2"/>
  <c r="GJ85" i="2"/>
  <c r="GI85" i="2"/>
  <c r="GH85" i="2"/>
  <c r="GG85" i="2"/>
  <c r="GT84" i="2"/>
  <c r="GS84" i="2"/>
  <c r="GR84" i="2"/>
  <c r="GQ84" i="2"/>
  <c r="GP84" i="2"/>
  <c r="GO84" i="2"/>
  <c r="GN84" i="2"/>
  <c r="GM84" i="2"/>
  <c r="GL84" i="2"/>
  <c r="GK84" i="2"/>
  <c r="GJ84" i="2"/>
  <c r="GI84" i="2"/>
  <c r="GH84" i="2"/>
  <c r="GG84" i="2"/>
  <c r="GT83" i="2"/>
  <c r="GS83" i="2"/>
  <c r="GR83" i="2"/>
  <c r="GQ83" i="2"/>
  <c r="GP83" i="2"/>
  <c r="GO83" i="2"/>
  <c r="GN83" i="2"/>
  <c r="GM83" i="2"/>
  <c r="GL83" i="2"/>
  <c r="GK83" i="2"/>
  <c r="GJ83" i="2"/>
  <c r="GI83" i="2"/>
  <c r="GH83" i="2"/>
  <c r="GG83" i="2"/>
  <c r="GT82" i="2"/>
  <c r="GS82" i="2"/>
  <c r="GR82" i="2"/>
  <c r="GQ82" i="2"/>
  <c r="GP82" i="2"/>
  <c r="GO82" i="2"/>
  <c r="GN82" i="2"/>
  <c r="GM82" i="2"/>
  <c r="GL82" i="2"/>
  <c r="GK82" i="2"/>
  <c r="GJ82" i="2"/>
  <c r="GI82" i="2"/>
  <c r="GH82" i="2"/>
  <c r="GG82" i="2"/>
  <c r="GT81" i="2"/>
  <c r="GS81" i="2"/>
  <c r="GR81" i="2"/>
  <c r="GQ81" i="2"/>
  <c r="GP81" i="2"/>
  <c r="GO81" i="2"/>
  <c r="GN81" i="2"/>
  <c r="GM81" i="2"/>
  <c r="GL81" i="2"/>
  <c r="GK81" i="2"/>
  <c r="GJ81" i="2"/>
  <c r="GI81" i="2"/>
  <c r="GH81" i="2"/>
  <c r="GG81" i="2"/>
  <c r="GT80" i="2"/>
  <c r="GS80" i="2"/>
  <c r="GR80" i="2"/>
  <c r="GQ80" i="2"/>
  <c r="GP80" i="2"/>
  <c r="GO80" i="2"/>
  <c r="GN80" i="2"/>
  <c r="GM80" i="2"/>
  <c r="GL80" i="2"/>
  <c r="GK80" i="2"/>
  <c r="GJ80" i="2"/>
  <c r="GI80" i="2"/>
  <c r="GH80" i="2"/>
  <c r="GG80" i="2"/>
  <c r="GT79" i="2"/>
  <c r="GS79" i="2"/>
  <c r="GR79" i="2"/>
  <c r="GQ79" i="2"/>
  <c r="GP79" i="2"/>
  <c r="GO79" i="2"/>
  <c r="GN79" i="2"/>
  <c r="GM79" i="2"/>
  <c r="GL79" i="2"/>
  <c r="GK79" i="2"/>
  <c r="GJ79" i="2"/>
  <c r="GI79" i="2"/>
  <c r="GH79" i="2"/>
  <c r="GG79" i="2"/>
  <c r="GT78" i="2"/>
  <c r="GS78" i="2"/>
  <c r="GR78" i="2"/>
  <c r="GQ78" i="2"/>
  <c r="GP78" i="2"/>
  <c r="GO78" i="2"/>
  <c r="GN78" i="2"/>
  <c r="GM78" i="2"/>
  <c r="GL78" i="2"/>
  <c r="GK78" i="2"/>
  <c r="GJ78" i="2"/>
  <c r="GI78" i="2"/>
  <c r="GH78" i="2"/>
  <c r="GG78" i="2"/>
  <c r="GT77" i="2"/>
  <c r="GS77" i="2"/>
  <c r="GR77" i="2"/>
  <c r="GQ77" i="2"/>
  <c r="GP77" i="2"/>
  <c r="GO77" i="2"/>
  <c r="GN77" i="2"/>
  <c r="GM77" i="2"/>
  <c r="GL77" i="2"/>
  <c r="GK77" i="2"/>
  <c r="GJ77" i="2"/>
  <c r="GI77" i="2"/>
  <c r="GH77" i="2"/>
  <c r="GG77" i="2"/>
  <c r="GT76" i="2"/>
  <c r="GS76" i="2"/>
  <c r="GR76" i="2"/>
  <c r="GQ76" i="2"/>
  <c r="GP76" i="2"/>
  <c r="GO76" i="2"/>
  <c r="GN76" i="2"/>
  <c r="GM76" i="2"/>
  <c r="GL76" i="2"/>
  <c r="GK76" i="2"/>
  <c r="GJ76" i="2"/>
  <c r="GI76" i="2"/>
  <c r="GH76" i="2"/>
  <c r="GG76" i="2"/>
  <c r="GT75" i="2"/>
  <c r="GS75" i="2"/>
  <c r="GR75" i="2"/>
  <c r="GQ75" i="2"/>
  <c r="GP75" i="2"/>
  <c r="GO75" i="2"/>
  <c r="GN75" i="2"/>
  <c r="GM75" i="2"/>
  <c r="GL75" i="2"/>
  <c r="GK75" i="2"/>
  <c r="GJ75" i="2"/>
  <c r="GI75" i="2"/>
  <c r="GH75" i="2"/>
  <c r="GG75" i="2"/>
  <c r="GT74" i="2"/>
  <c r="GS74" i="2"/>
  <c r="GR74" i="2"/>
  <c r="GQ74" i="2"/>
  <c r="GP74" i="2"/>
  <c r="GO74" i="2"/>
  <c r="GN74" i="2"/>
  <c r="GM74" i="2"/>
  <c r="GL74" i="2"/>
  <c r="GK74" i="2"/>
  <c r="GJ74" i="2"/>
  <c r="GI74" i="2"/>
  <c r="GH74" i="2"/>
  <c r="GG74" i="2"/>
  <c r="GT73" i="2"/>
  <c r="GS73" i="2"/>
  <c r="GR73" i="2"/>
  <c r="GQ73" i="2"/>
  <c r="GP73" i="2"/>
  <c r="GO73" i="2"/>
  <c r="GN73" i="2"/>
  <c r="GM73" i="2"/>
  <c r="GL73" i="2"/>
  <c r="GK73" i="2"/>
  <c r="GJ73" i="2"/>
  <c r="GI73" i="2"/>
  <c r="GH73" i="2"/>
  <c r="GG73" i="2"/>
  <c r="GT72" i="2"/>
  <c r="GS72" i="2"/>
  <c r="GR72" i="2"/>
  <c r="GQ72" i="2"/>
  <c r="GP72" i="2"/>
  <c r="GO72" i="2"/>
  <c r="GN72" i="2"/>
  <c r="GM72" i="2"/>
  <c r="GL72" i="2"/>
  <c r="GK72" i="2"/>
  <c r="GJ72" i="2"/>
  <c r="GI72" i="2"/>
  <c r="GH72" i="2"/>
  <c r="GG72" i="2"/>
  <c r="GT71" i="2"/>
  <c r="GS71" i="2"/>
  <c r="GR71" i="2"/>
  <c r="GQ71" i="2"/>
  <c r="GP71" i="2"/>
  <c r="GO71" i="2"/>
  <c r="GN71" i="2"/>
  <c r="GM71" i="2"/>
  <c r="GL71" i="2"/>
  <c r="GK71" i="2"/>
  <c r="GJ71" i="2"/>
  <c r="GI71" i="2"/>
  <c r="GH71" i="2"/>
  <c r="GG71" i="2"/>
  <c r="GT70" i="2"/>
  <c r="GS70" i="2"/>
  <c r="GR70" i="2"/>
  <c r="GQ70" i="2"/>
  <c r="GP70" i="2"/>
  <c r="GO70" i="2"/>
  <c r="GN70" i="2"/>
  <c r="GM70" i="2"/>
  <c r="GL70" i="2"/>
  <c r="GK70" i="2"/>
  <c r="GJ70" i="2"/>
  <c r="GI70" i="2"/>
  <c r="GH70" i="2"/>
  <c r="GG70" i="2"/>
  <c r="GT69" i="2"/>
  <c r="GS69" i="2"/>
  <c r="GR69" i="2"/>
  <c r="GQ69" i="2"/>
  <c r="GP69" i="2"/>
  <c r="GO69" i="2"/>
  <c r="GN69" i="2"/>
  <c r="GM69" i="2"/>
  <c r="GL69" i="2"/>
  <c r="GK69" i="2"/>
  <c r="GJ69" i="2"/>
  <c r="GI69" i="2"/>
  <c r="GH69" i="2"/>
  <c r="GG69" i="2"/>
  <c r="GT68" i="2"/>
  <c r="GS68" i="2"/>
  <c r="GR68" i="2"/>
  <c r="GQ68" i="2"/>
  <c r="GP68" i="2"/>
  <c r="GO68" i="2"/>
  <c r="GN68" i="2"/>
  <c r="GM68" i="2"/>
  <c r="GL68" i="2"/>
  <c r="GK68" i="2"/>
  <c r="GJ68" i="2"/>
  <c r="GI68" i="2"/>
  <c r="GH68" i="2"/>
  <c r="GG68" i="2"/>
  <c r="GT67" i="2"/>
  <c r="GS67" i="2"/>
  <c r="GR67" i="2"/>
  <c r="GQ67" i="2"/>
  <c r="GP67" i="2"/>
  <c r="GO67" i="2"/>
  <c r="GN67" i="2"/>
  <c r="GM67" i="2"/>
  <c r="GL67" i="2"/>
  <c r="GK67" i="2"/>
  <c r="GJ67" i="2"/>
  <c r="GI67" i="2"/>
  <c r="GH67" i="2"/>
  <c r="GG67" i="2"/>
  <c r="GT66" i="2"/>
  <c r="GS66" i="2"/>
  <c r="GR66" i="2"/>
  <c r="GQ66" i="2"/>
  <c r="GP66" i="2"/>
  <c r="GO66" i="2"/>
  <c r="GN66" i="2"/>
  <c r="GM66" i="2"/>
  <c r="GL66" i="2"/>
  <c r="GK66" i="2"/>
  <c r="GJ66" i="2"/>
  <c r="GI66" i="2"/>
  <c r="GH66" i="2"/>
  <c r="GG66" i="2"/>
  <c r="GT65" i="2"/>
  <c r="GS65" i="2"/>
  <c r="GR65" i="2"/>
  <c r="GQ65" i="2"/>
  <c r="GP65" i="2"/>
  <c r="GO65" i="2"/>
  <c r="GN65" i="2"/>
  <c r="GM65" i="2"/>
  <c r="GL65" i="2"/>
  <c r="GK65" i="2"/>
  <c r="GJ65" i="2"/>
  <c r="GI65" i="2"/>
  <c r="GH65" i="2"/>
  <c r="GG65" i="2"/>
  <c r="GT64" i="2"/>
  <c r="GS64" i="2"/>
  <c r="GR64" i="2"/>
  <c r="GQ64" i="2"/>
  <c r="GP64" i="2"/>
  <c r="GO64" i="2"/>
  <c r="GN64" i="2"/>
  <c r="GM64" i="2"/>
  <c r="GL64" i="2"/>
  <c r="GK64" i="2"/>
  <c r="GJ64" i="2"/>
  <c r="GI64" i="2"/>
  <c r="GH64" i="2"/>
  <c r="GG64" i="2"/>
  <c r="GC86" i="2"/>
  <c r="GB86" i="2"/>
  <c r="GA86" i="2"/>
  <c r="FZ86" i="2"/>
  <c r="FY86" i="2"/>
  <c r="FX86" i="2"/>
  <c r="FW86" i="2"/>
  <c r="FV86" i="2"/>
  <c r="FU86" i="2"/>
  <c r="FT86" i="2"/>
  <c r="FS86" i="2"/>
  <c r="FR86" i="2"/>
  <c r="FQ86" i="2"/>
  <c r="FP86" i="2"/>
  <c r="GC85" i="2"/>
  <c r="GB85" i="2"/>
  <c r="GA85" i="2"/>
  <c r="FZ85" i="2"/>
  <c r="FY85" i="2"/>
  <c r="FX85" i="2"/>
  <c r="FW85" i="2"/>
  <c r="FV85" i="2"/>
  <c r="FU85" i="2"/>
  <c r="FT85" i="2"/>
  <c r="FS85" i="2"/>
  <c r="FR85" i="2"/>
  <c r="FQ85" i="2"/>
  <c r="FP85" i="2"/>
  <c r="GC84" i="2"/>
  <c r="GB84" i="2"/>
  <c r="GA84" i="2"/>
  <c r="FZ84" i="2"/>
  <c r="FY84" i="2"/>
  <c r="FX84" i="2"/>
  <c r="FW84" i="2"/>
  <c r="FV84" i="2"/>
  <c r="FU84" i="2"/>
  <c r="FT84" i="2"/>
  <c r="FS84" i="2"/>
  <c r="FR84" i="2"/>
  <c r="FQ84" i="2"/>
  <c r="FP84" i="2"/>
  <c r="GC83" i="2"/>
  <c r="GB83" i="2"/>
  <c r="GA83" i="2"/>
  <c r="FZ83" i="2"/>
  <c r="FY83" i="2"/>
  <c r="FX83" i="2"/>
  <c r="FW83" i="2"/>
  <c r="FV83" i="2"/>
  <c r="FU83" i="2"/>
  <c r="FT83" i="2"/>
  <c r="FS83" i="2"/>
  <c r="FR83" i="2"/>
  <c r="FQ83" i="2"/>
  <c r="FP83" i="2"/>
  <c r="GC82" i="2"/>
  <c r="GB82" i="2"/>
  <c r="GA82" i="2"/>
  <c r="FZ82" i="2"/>
  <c r="FY82" i="2"/>
  <c r="FX82" i="2"/>
  <c r="FW82" i="2"/>
  <c r="FV82" i="2"/>
  <c r="FU82" i="2"/>
  <c r="FT82" i="2"/>
  <c r="FS82" i="2"/>
  <c r="FR82" i="2"/>
  <c r="FQ82" i="2"/>
  <c r="FP82" i="2"/>
  <c r="GC81" i="2"/>
  <c r="GB81" i="2"/>
  <c r="GA81" i="2"/>
  <c r="FZ81" i="2"/>
  <c r="FY81" i="2"/>
  <c r="FX81" i="2"/>
  <c r="FW81" i="2"/>
  <c r="FV81" i="2"/>
  <c r="FU81" i="2"/>
  <c r="FT81" i="2"/>
  <c r="FS81" i="2"/>
  <c r="FR81" i="2"/>
  <c r="FQ81" i="2"/>
  <c r="FP81" i="2"/>
  <c r="GC80" i="2"/>
  <c r="GB80" i="2"/>
  <c r="GA80" i="2"/>
  <c r="FZ80" i="2"/>
  <c r="FY80" i="2"/>
  <c r="FX80" i="2"/>
  <c r="FW80" i="2"/>
  <c r="FV80" i="2"/>
  <c r="FU80" i="2"/>
  <c r="FT80" i="2"/>
  <c r="FS80" i="2"/>
  <c r="FR80" i="2"/>
  <c r="FQ80" i="2"/>
  <c r="FP80" i="2"/>
  <c r="GC79" i="2"/>
  <c r="GB79" i="2"/>
  <c r="GA79" i="2"/>
  <c r="FZ79" i="2"/>
  <c r="FY79" i="2"/>
  <c r="FX79" i="2"/>
  <c r="FW79" i="2"/>
  <c r="FV79" i="2"/>
  <c r="FU79" i="2"/>
  <c r="FT79" i="2"/>
  <c r="FS79" i="2"/>
  <c r="FR79" i="2"/>
  <c r="FQ79" i="2"/>
  <c r="FP79" i="2"/>
  <c r="GC78" i="2"/>
  <c r="GB78" i="2"/>
  <c r="GA78" i="2"/>
  <c r="FZ78" i="2"/>
  <c r="FY78" i="2"/>
  <c r="FX78" i="2"/>
  <c r="FW78" i="2"/>
  <c r="FV78" i="2"/>
  <c r="FU78" i="2"/>
  <c r="FT78" i="2"/>
  <c r="FS78" i="2"/>
  <c r="FR78" i="2"/>
  <c r="FQ78" i="2"/>
  <c r="FP78" i="2"/>
  <c r="GC77" i="2"/>
  <c r="GB77" i="2"/>
  <c r="GA77" i="2"/>
  <c r="FZ77" i="2"/>
  <c r="FY77" i="2"/>
  <c r="FX77" i="2"/>
  <c r="FW77" i="2"/>
  <c r="FV77" i="2"/>
  <c r="FU77" i="2"/>
  <c r="FT77" i="2"/>
  <c r="FS77" i="2"/>
  <c r="FR77" i="2"/>
  <c r="FQ77" i="2"/>
  <c r="FP77" i="2"/>
  <c r="GC76" i="2"/>
  <c r="GB76" i="2"/>
  <c r="GA76" i="2"/>
  <c r="FZ76" i="2"/>
  <c r="FY76" i="2"/>
  <c r="FX76" i="2"/>
  <c r="FW76" i="2"/>
  <c r="FV76" i="2"/>
  <c r="FU76" i="2"/>
  <c r="FT76" i="2"/>
  <c r="FS76" i="2"/>
  <c r="FR76" i="2"/>
  <c r="FQ76" i="2"/>
  <c r="FP76" i="2"/>
  <c r="GC75" i="2"/>
  <c r="GB75" i="2"/>
  <c r="GA75" i="2"/>
  <c r="FZ75" i="2"/>
  <c r="FY75" i="2"/>
  <c r="FX75" i="2"/>
  <c r="FW75" i="2"/>
  <c r="FV75" i="2"/>
  <c r="FU75" i="2"/>
  <c r="FT75" i="2"/>
  <c r="FS75" i="2"/>
  <c r="FR75" i="2"/>
  <c r="FQ75" i="2"/>
  <c r="FP75" i="2"/>
  <c r="GC74" i="2"/>
  <c r="GB74" i="2"/>
  <c r="GA74" i="2"/>
  <c r="FZ74" i="2"/>
  <c r="FY74" i="2"/>
  <c r="FX74" i="2"/>
  <c r="FW74" i="2"/>
  <c r="FV74" i="2"/>
  <c r="FU74" i="2"/>
  <c r="FT74" i="2"/>
  <c r="FS74" i="2"/>
  <c r="FR74" i="2"/>
  <c r="FQ74" i="2"/>
  <c r="FP74" i="2"/>
  <c r="GC73" i="2"/>
  <c r="GB73" i="2"/>
  <c r="GA73" i="2"/>
  <c r="FZ73" i="2"/>
  <c r="FY73" i="2"/>
  <c r="FX73" i="2"/>
  <c r="FW73" i="2"/>
  <c r="FV73" i="2"/>
  <c r="FU73" i="2"/>
  <c r="FT73" i="2"/>
  <c r="FS73" i="2"/>
  <c r="FR73" i="2"/>
  <c r="FQ73" i="2"/>
  <c r="FP73" i="2"/>
  <c r="GC72" i="2"/>
  <c r="GB72" i="2"/>
  <c r="GA72" i="2"/>
  <c r="FZ72" i="2"/>
  <c r="FY72" i="2"/>
  <c r="FX72" i="2"/>
  <c r="FW72" i="2"/>
  <c r="FV72" i="2"/>
  <c r="FU72" i="2"/>
  <c r="FT72" i="2"/>
  <c r="FS72" i="2"/>
  <c r="FR72" i="2"/>
  <c r="FQ72" i="2"/>
  <c r="FP72" i="2"/>
  <c r="GC71" i="2"/>
  <c r="GB71" i="2"/>
  <c r="GA71" i="2"/>
  <c r="FZ71" i="2"/>
  <c r="FY71" i="2"/>
  <c r="FX71" i="2"/>
  <c r="FW71" i="2"/>
  <c r="FV71" i="2"/>
  <c r="FU71" i="2"/>
  <c r="FT71" i="2"/>
  <c r="FS71" i="2"/>
  <c r="FR71" i="2"/>
  <c r="FQ71" i="2"/>
  <c r="FP71" i="2"/>
  <c r="GC70" i="2"/>
  <c r="GB70" i="2"/>
  <c r="GA70" i="2"/>
  <c r="FZ70" i="2"/>
  <c r="FY70" i="2"/>
  <c r="FX70" i="2"/>
  <c r="FW70" i="2"/>
  <c r="FV70" i="2"/>
  <c r="FU70" i="2"/>
  <c r="FT70" i="2"/>
  <c r="FS70" i="2"/>
  <c r="FR70" i="2"/>
  <c r="FQ70" i="2"/>
  <c r="FP70" i="2"/>
  <c r="GC69" i="2"/>
  <c r="GB69" i="2"/>
  <c r="GA69" i="2"/>
  <c r="FZ69" i="2"/>
  <c r="FY69" i="2"/>
  <c r="FX69" i="2"/>
  <c r="FW69" i="2"/>
  <c r="FV69" i="2"/>
  <c r="FU69" i="2"/>
  <c r="FT69" i="2"/>
  <c r="FS69" i="2"/>
  <c r="FR69" i="2"/>
  <c r="FQ69" i="2"/>
  <c r="FP69" i="2"/>
  <c r="GC68" i="2"/>
  <c r="GB68" i="2"/>
  <c r="GA68" i="2"/>
  <c r="FZ68" i="2"/>
  <c r="FY68" i="2"/>
  <c r="FX68" i="2"/>
  <c r="FW68" i="2"/>
  <c r="FV68" i="2"/>
  <c r="FU68" i="2"/>
  <c r="FT68" i="2"/>
  <c r="FS68" i="2"/>
  <c r="FR68" i="2"/>
  <c r="FQ68" i="2"/>
  <c r="FP68" i="2"/>
  <c r="GC67" i="2"/>
  <c r="GB67" i="2"/>
  <c r="GA67" i="2"/>
  <c r="FZ67" i="2"/>
  <c r="FY67" i="2"/>
  <c r="FX67" i="2"/>
  <c r="FW67" i="2"/>
  <c r="FV67" i="2"/>
  <c r="FU67" i="2"/>
  <c r="FT67" i="2"/>
  <c r="FS67" i="2"/>
  <c r="FR67" i="2"/>
  <c r="FQ67" i="2"/>
  <c r="FP67" i="2"/>
  <c r="GC66" i="2"/>
  <c r="GB66" i="2"/>
  <c r="GA66" i="2"/>
  <c r="FZ66" i="2"/>
  <c r="FY66" i="2"/>
  <c r="FX66" i="2"/>
  <c r="FW66" i="2"/>
  <c r="FV66" i="2"/>
  <c r="FU66" i="2"/>
  <c r="FT66" i="2"/>
  <c r="FS66" i="2"/>
  <c r="FR66" i="2"/>
  <c r="FQ66" i="2"/>
  <c r="FP66" i="2"/>
  <c r="GC65" i="2"/>
  <c r="GB65" i="2"/>
  <c r="GA65" i="2"/>
  <c r="FZ65" i="2"/>
  <c r="FY65" i="2"/>
  <c r="FX65" i="2"/>
  <c r="FW65" i="2"/>
  <c r="FV65" i="2"/>
  <c r="FU65" i="2"/>
  <c r="FT65" i="2"/>
  <c r="FS65" i="2"/>
  <c r="FR65" i="2"/>
  <c r="FQ65" i="2"/>
  <c r="FP65" i="2"/>
  <c r="GC64" i="2"/>
  <c r="GB64" i="2"/>
  <c r="GA64" i="2"/>
  <c r="FZ64" i="2"/>
  <c r="FY64" i="2"/>
  <c r="FX64" i="2"/>
  <c r="FW64" i="2"/>
  <c r="FV64" i="2"/>
  <c r="FU64" i="2"/>
  <c r="FT64" i="2"/>
  <c r="FS64" i="2"/>
  <c r="FR64" i="2"/>
  <c r="FQ64" i="2"/>
  <c r="FP64" i="2"/>
  <c r="FL86" i="2"/>
  <c r="FK86" i="2"/>
  <c r="FJ86" i="2"/>
  <c r="FI86" i="2"/>
  <c r="FH86" i="2"/>
  <c r="FG86" i="2"/>
  <c r="FF86" i="2"/>
  <c r="FE86" i="2"/>
  <c r="FD86" i="2"/>
  <c r="FC86" i="2"/>
  <c r="FB86" i="2"/>
  <c r="FA86" i="2"/>
  <c r="EZ86" i="2"/>
  <c r="EY86" i="2"/>
  <c r="FL85" i="2"/>
  <c r="FK85" i="2"/>
  <c r="FJ85" i="2"/>
  <c r="FI85" i="2"/>
  <c r="FH85" i="2"/>
  <c r="FG85" i="2"/>
  <c r="FF85" i="2"/>
  <c r="FE85" i="2"/>
  <c r="FD85" i="2"/>
  <c r="FC85" i="2"/>
  <c r="FB85" i="2"/>
  <c r="FA85" i="2"/>
  <c r="EZ85" i="2"/>
  <c r="EY85" i="2"/>
  <c r="FL84" i="2"/>
  <c r="FK84" i="2"/>
  <c r="FJ84" i="2"/>
  <c r="FI84" i="2"/>
  <c r="FH84" i="2"/>
  <c r="FG84" i="2"/>
  <c r="FF84" i="2"/>
  <c r="FE84" i="2"/>
  <c r="FD84" i="2"/>
  <c r="FC84" i="2"/>
  <c r="FB84" i="2"/>
  <c r="FA84" i="2"/>
  <c r="EZ84" i="2"/>
  <c r="EY84" i="2"/>
  <c r="FL83" i="2"/>
  <c r="FK83" i="2"/>
  <c r="FJ83" i="2"/>
  <c r="FI83" i="2"/>
  <c r="FH83" i="2"/>
  <c r="FG83" i="2"/>
  <c r="FF83" i="2"/>
  <c r="FE83" i="2"/>
  <c r="FD83" i="2"/>
  <c r="FC83" i="2"/>
  <c r="FB83" i="2"/>
  <c r="FA83" i="2"/>
  <c r="EZ83" i="2"/>
  <c r="EY83" i="2"/>
  <c r="FL82" i="2"/>
  <c r="FK82" i="2"/>
  <c r="FJ82" i="2"/>
  <c r="FI82" i="2"/>
  <c r="FH82" i="2"/>
  <c r="FG82" i="2"/>
  <c r="FF82" i="2"/>
  <c r="FE82" i="2"/>
  <c r="FD82" i="2"/>
  <c r="FC82" i="2"/>
  <c r="FB82" i="2"/>
  <c r="FA82" i="2"/>
  <c r="EZ82" i="2"/>
  <c r="EY82" i="2"/>
  <c r="FL81" i="2"/>
  <c r="FK81" i="2"/>
  <c r="FJ81" i="2"/>
  <c r="FI81" i="2"/>
  <c r="FH81" i="2"/>
  <c r="FG81" i="2"/>
  <c r="FF81" i="2"/>
  <c r="FE81" i="2"/>
  <c r="FD81" i="2"/>
  <c r="FC81" i="2"/>
  <c r="FB81" i="2"/>
  <c r="FA81" i="2"/>
  <c r="EZ81" i="2"/>
  <c r="EY81" i="2"/>
  <c r="FL80" i="2"/>
  <c r="FK80" i="2"/>
  <c r="FJ80" i="2"/>
  <c r="FI80" i="2"/>
  <c r="FH80" i="2"/>
  <c r="FG80" i="2"/>
  <c r="FF80" i="2"/>
  <c r="FE80" i="2"/>
  <c r="FD80" i="2"/>
  <c r="FC80" i="2"/>
  <c r="FB80" i="2"/>
  <c r="FA80" i="2"/>
  <c r="EZ80" i="2"/>
  <c r="EY80" i="2"/>
  <c r="FL79" i="2"/>
  <c r="FK79" i="2"/>
  <c r="FJ79" i="2"/>
  <c r="FI79" i="2"/>
  <c r="FH79" i="2"/>
  <c r="FG79" i="2"/>
  <c r="FF79" i="2"/>
  <c r="FE79" i="2"/>
  <c r="FD79" i="2"/>
  <c r="FC79" i="2"/>
  <c r="FB79" i="2"/>
  <c r="FA79" i="2"/>
  <c r="EZ79" i="2"/>
  <c r="EY79" i="2"/>
  <c r="FL78" i="2"/>
  <c r="FK78" i="2"/>
  <c r="FJ78" i="2"/>
  <c r="FI78" i="2"/>
  <c r="FH78" i="2"/>
  <c r="FG78" i="2"/>
  <c r="FF78" i="2"/>
  <c r="FE78" i="2"/>
  <c r="FD78" i="2"/>
  <c r="FC78" i="2"/>
  <c r="FB78" i="2"/>
  <c r="FA78" i="2"/>
  <c r="EZ78" i="2"/>
  <c r="EY78" i="2"/>
  <c r="FL77" i="2"/>
  <c r="FK77" i="2"/>
  <c r="FJ77" i="2"/>
  <c r="FI77" i="2"/>
  <c r="FH77" i="2"/>
  <c r="FG77" i="2"/>
  <c r="FF77" i="2"/>
  <c r="FE77" i="2"/>
  <c r="FD77" i="2"/>
  <c r="FC77" i="2"/>
  <c r="FB77" i="2"/>
  <c r="FA77" i="2"/>
  <c r="EZ77" i="2"/>
  <c r="EY77" i="2"/>
  <c r="FL76" i="2"/>
  <c r="FK76" i="2"/>
  <c r="FJ76" i="2"/>
  <c r="FI76" i="2"/>
  <c r="FH76" i="2"/>
  <c r="FG76" i="2"/>
  <c r="FF76" i="2"/>
  <c r="FE76" i="2"/>
  <c r="FD76" i="2"/>
  <c r="FC76" i="2"/>
  <c r="FB76" i="2"/>
  <c r="FA76" i="2"/>
  <c r="EZ76" i="2"/>
  <c r="EY76" i="2"/>
  <c r="FL75" i="2"/>
  <c r="FK75" i="2"/>
  <c r="FJ75" i="2"/>
  <c r="FI75" i="2"/>
  <c r="FH75" i="2"/>
  <c r="FG75" i="2"/>
  <c r="FF75" i="2"/>
  <c r="FE75" i="2"/>
  <c r="FD75" i="2"/>
  <c r="FC75" i="2"/>
  <c r="FB75" i="2"/>
  <c r="FA75" i="2"/>
  <c r="EZ75" i="2"/>
  <c r="EY75" i="2"/>
  <c r="FL74" i="2"/>
  <c r="FK74" i="2"/>
  <c r="FJ74" i="2"/>
  <c r="FI74" i="2"/>
  <c r="FH74" i="2"/>
  <c r="FG74" i="2"/>
  <c r="FF74" i="2"/>
  <c r="FE74" i="2"/>
  <c r="FD74" i="2"/>
  <c r="FC74" i="2"/>
  <c r="FB74" i="2"/>
  <c r="FA74" i="2"/>
  <c r="EZ74" i="2"/>
  <c r="EY74" i="2"/>
  <c r="FL73" i="2"/>
  <c r="FK73" i="2"/>
  <c r="FJ73" i="2"/>
  <c r="FI73" i="2"/>
  <c r="FH73" i="2"/>
  <c r="FG73" i="2"/>
  <c r="FF73" i="2"/>
  <c r="FE73" i="2"/>
  <c r="FD73" i="2"/>
  <c r="FC73" i="2"/>
  <c r="FB73" i="2"/>
  <c r="FA73" i="2"/>
  <c r="EZ73" i="2"/>
  <c r="EY73" i="2"/>
  <c r="FL72" i="2"/>
  <c r="FK72" i="2"/>
  <c r="FJ72" i="2"/>
  <c r="FI72" i="2"/>
  <c r="FH72" i="2"/>
  <c r="FG72" i="2"/>
  <c r="FF72" i="2"/>
  <c r="FE72" i="2"/>
  <c r="FD72" i="2"/>
  <c r="FC72" i="2"/>
  <c r="FB72" i="2"/>
  <c r="FA72" i="2"/>
  <c r="EZ72" i="2"/>
  <c r="EY72" i="2"/>
  <c r="FL71" i="2"/>
  <c r="FK71" i="2"/>
  <c r="FJ71" i="2"/>
  <c r="FI71" i="2"/>
  <c r="FH71" i="2"/>
  <c r="FG71" i="2"/>
  <c r="FF71" i="2"/>
  <c r="FE71" i="2"/>
  <c r="FD71" i="2"/>
  <c r="FC71" i="2"/>
  <c r="FB71" i="2"/>
  <c r="FA71" i="2"/>
  <c r="EZ71" i="2"/>
  <c r="EY71" i="2"/>
  <c r="FL70" i="2"/>
  <c r="FK70" i="2"/>
  <c r="FJ70" i="2"/>
  <c r="FI70" i="2"/>
  <c r="FH70" i="2"/>
  <c r="FG70" i="2"/>
  <c r="FF70" i="2"/>
  <c r="FE70" i="2"/>
  <c r="FD70" i="2"/>
  <c r="FC70" i="2"/>
  <c r="FB70" i="2"/>
  <c r="FA70" i="2"/>
  <c r="EZ70" i="2"/>
  <c r="EY70" i="2"/>
  <c r="FL69" i="2"/>
  <c r="FK69" i="2"/>
  <c r="FJ69" i="2"/>
  <c r="FI69" i="2"/>
  <c r="FH69" i="2"/>
  <c r="FG69" i="2"/>
  <c r="FF69" i="2"/>
  <c r="FE69" i="2"/>
  <c r="FD69" i="2"/>
  <c r="FC69" i="2"/>
  <c r="FB69" i="2"/>
  <c r="FA69" i="2"/>
  <c r="EZ69" i="2"/>
  <c r="EY69" i="2"/>
  <c r="FL68" i="2"/>
  <c r="FK68" i="2"/>
  <c r="FJ68" i="2"/>
  <c r="FI68" i="2"/>
  <c r="FH68" i="2"/>
  <c r="FG68" i="2"/>
  <c r="FF68" i="2"/>
  <c r="FE68" i="2"/>
  <c r="FD68" i="2"/>
  <c r="FC68" i="2"/>
  <c r="FB68" i="2"/>
  <c r="FA68" i="2"/>
  <c r="EZ68" i="2"/>
  <c r="EY68" i="2"/>
  <c r="FL67" i="2"/>
  <c r="FK67" i="2"/>
  <c r="FJ67" i="2"/>
  <c r="FI67" i="2"/>
  <c r="FH67" i="2"/>
  <c r="FG67" i="2"/>
  <c r="FF67" i="2"/>
  <c r="FE67" i="2"/>
  <c r="FD67" i="2"/>
  <c r="FC67" i="2"/>
  <c r="FB67" i="2"/>
  <c r="FA67" i="2"/>
  <c r="EZ67" i="2"/>
  <c r="EY67" i="2"/>
  <c r="FL66" i="2"/>
  <c r="FK66" i="2"/>
  <c r="FJ66" i="2"/>
  <c r="FI66" i="2"/>
  <c r="FH66" i="2"/>
  <c r="FG66" i="2"/>
  <c r="FF66" i="2"/>
  <c r="FE66" i="2"/>
  <c r="FD66" i="2"/>
  <c r="FC66" i="2"/>
  <c r="FB66" i="2"/>
  <c r="FA66" i="2"/>
  <c r="EZ66" i="2"/>
  <c r="EY66" i="2"/>
  <c r="FL65" i="2"/>
  <c r="FK65" i="2"/>
  <c r="FJ65" i="2"/>
  <c r="FI65" i="2"/>
  <c r="FH65" i="2"/>
  <c r="FG65" i="2"/>
  <c r="FF65" i="2"/>
  <c r="FE65" i="2"/>
  <c r="FD65" i="2"/>
  <c r="FC65" i="2"/>
  <c r="FB65" i="2"/>
  <c r="FA65" i="2"/>
  <c r="EZ65" i="2"/>
  <c r="EY65" i="2"/>
  <c r="FL64" i="2"/>
  <c r="FK64" i="2"/>
  <c r="FJ64" i="2"/>
  <c r="FI64" i="2"/>
  <c r="FH64" i="2"/>
  <c r="FG64" i="2"/>
  <c r="FF64" i="2"/>
  <c r="FE64" i="2"/>
  <c r="FD64" i="2"/>
  <c r="FC64" i="2"/>
  <c r="FB64" i="2"/>
  <c r="FA64" i="2"/>
  <c r="EZ64" i="2"/>
  <c r="EY64" i="2"/>
  <c r="EU86" i="2"/>
  <c r="JA86" i="2" s="1"/>
  <c r="ET86" i="2"/>
  <c r="ES86" i="2"/>
  <c r="ER86" i="2"/>
  <c r="EQ86" i="2"/>
  <c r="EP86" i="2"/>
  <c r="IZ86" i="2" s="1"/>
  <c r="EO86" i="2"/>
  <c r="EN86" i="2"/>
  <c r="EM86" i="2"/>
  <c r="EL86" i="2"/>
  <c r="EK86" i="2"/>
  <c r="IY86" i="2" s="1"/>
  <c r="EJ86" i="2"/>
  <c r="EI86" i="2"/>
  <c r="IX86" i="2" s="1"/>
  <c r="EH86" i="2"/>
  <c r="IW86" i="2" s="1"/>
  <c r="EU85" i="2"/>
  <c r="JA85" i="2" s="1"/>
  <c r="ET85" i="2"/>
  <c r="ES85" i="2"/>
  <c r="ER85" i="2"/>
  <c r="EQ85" i="2"/>
  <c r="EP85" i="2"/>
  <c r="IZ85" i="2" s="1"/>
  <c r="EO85" i="2"/>
  <c r="EN85" i="2"/>
  <c r="EM85" i="2"/>
  <c r="EL85" i="2"/>
  <c r="EK85" i="2"/>
  <c r="IY85" i="2" s="1"/>
  <c r="EJ85" i="2"/>
  <c r="EI85" i="2"/>
  <c r="IX85" i="2" s="1"/>
  <c r="EH85" i="2"/>
  <c r="IW85" i="2" s="1"/>
  <c r="EU84" i="2"/>
  <c r="ET84" i="2"/>
  <c r="ES84" i="2"/>
  <c r="ER84" i="2"/>
  <c r="EQ84" i="2"/>
  <c r="EP84" i="2"/>
  <c r="IZ84" i="2" s="1"/>
  <c r="EO84" i="2"/>
  <c r="EN84" i="2"/>
  <c r="EM84" i="2"/>
  <c r="EL84" i="2"/>
  <c r="EK84" i="2"/>
  <c r="IY84" i="2" s="1"/>
  <c r="EJ84" i="2"/>
  <c r="EI84" i="2"/>
  <c r="IX84" i="2" s="1"/>
  <c r="EH84" i="2"/>
  <c r="IW84" i="2" s="1"/>
  <c r="EU83" i="2"/>
  <c r="JA83" i="2" s="1"/>
  <c r="ET83" i="2"/>
  <c r="ES83" i="2"/>
  <c r="ER83" i="2"/>
  <c r="EQ83" i="2"/>
  <c r="EP83" i="2"/>
  <c r="IZ83" i="2" s="1"/>
  <c r="EO83" i="2"/>
  <c r="EN83" i="2"/>
  <c r="EM83" i="2"/>
  <c r="EL83" i="2"/>
  <c r="EK83" i="2"/>
  <c r="IY83" i="2" s="1"/>
  <c r="EJ83" i="2"/>
  <c r="EI83" i="2"/>
  <c r="IX83" i="2" s="1"/>
  <c r="EH83" i="2"/>
  <c r="IW83" i="2" s="1"/>
  <c r="EU82" i="2"/>
  <c r="JA82" i="2" s="1"/>
  <c r="ET82" i="2"/>
  <c r="ES82" i="2"/>
  <c r="ER82" i="2"/>
  <c r="EQ82" i="2"/>
  <c r="EP82" i="2"/>
  <c r="IZ82" i="2" s="1"/>
  <c r="EO82" i="2"/>
  <c r="EN82" i="2"/>
  <c r="EM82" i="2"/>
  <c r="EL82" i="2"/>
  <c r="EK82" i="2"/>
  <c r="IY82" i="2" s="1"/>
  <c r="EJ82" i="2"/>
  <c r="EI82" i="2"/>
  <c r="IX82" i="2" s="1"/>
  <c r="EH82" i="2"/>
  <c r="IW82" i="2" s="1"/>
  <c r="EU81" i="2"/>
  <c r="ET81" i="2"/>
  <c r="ES81" i="2"/>
  <c r="ER81" i="2"/>
  <c r="EQ81" i="2"/>
  <c r="EP81" i="2"/>
  <c r="IZ81" i="2" s="1"/>
  <c r="EO81" i="2"/>
  <c r="EN81" i="2"/>
  <c r="EM81" i="2"/>
  <c r="EL81" i="2"/>
  <c r="EK81" i="2"/>
  <c r="IY81" i="2" s="1"/>
  <c r="EJ81" i="2"/>
  <c r="EI81" i="2"/>
  <c r="IX81" i="2" s="1"/>
  <c r="EH81" i="2"/>
  <c r="IW81" i="2" s="1"/>
  <c r="EU80" i="2"/>
  <c r="ET80" i="2"/>
  <c r="ES80" i="2"/>
  <c r="ER80" i="2"/>
  <c r="EQ80" i="2"/>
  <c r="EP80" i="2"/>
  <c r="IZ80" i="2" s="1"/>
  <c r="EO80" i="2"/>
  <c r="EN80" i="2"/>
  <c r="EM80" i="2"/>
  <c r="EL80" i="2"/>
  <c r="EK80" i="2"/>
  <c r="IY80" i="2" s="1"/>
  <c r="EJ80" i="2"/>
  <c r="EI80" i="2"/>
  <c r="IX80" i="2" s="1"/>
  <c r="EH80" i="2"/>
  <c r="IW80" i="2" s="1"/>
  <c r="EU79" i="2"/>
  <c r="JA79" i="2" s="1"/>
  <c r="ET79" i="2"/>
  <c r="ES79" i="2"/>
  <c r="ER79" i="2"/>
  <c r="EQ79" i="2"/>
  <c r="EP79" i="2"/>
  <c r="IZ79" i="2" s="1"/>
  <c r="EO79" i="2"/>
  <c r="EN79" i="2"/>
  <c r="EM79" i="2"/>
  <c r="EL79" i="2"/>
  <c r="EK79" i="2"/>
  <c r="IY79" i="2" s="1"/>
  <c r="EJ79" i="2"/>
  <c r="EI79" i="2"/>
  <c r="IX79" i="2" s="1"/>
  <c r="EH79" i="2"/>
  <c r="IW79" i="2" s="1"/>
  <c r="EU78" i="2"/>
  <c r="JA78" i="2" s="1"/>
  <c r="ET78" i="2"/>
  <c r="ES78" i="2"/>
  <c r="ER78" i="2"/>
  <c r="EQ78" i="2"/>
  <c r="EP78" i="2"/>
  <c r="IZ78" i="2" s="1"/>
  <c r="EO78" i="2"/>
  <c r="EN78" i="2"/>
  <c r="EM78" i="2"/>
  <c r="EL78" i="2"/>
  <c r="EK78" i="2"/>
  <c r="IY78" i="2" s="1"/>
  <c r="EJ78" i="2"/>
  <c r="EI78" i="2"/>
  <c r="IX78" i="2" s="1"/>
  <c r="EH78" i="2"/>
  <c r="IW78" i="2" s="1"/>
  <c r="EU77" i="2"/>
  <c r="JA77" i="2" s="1"/>
  <c r="ET77" i="2"/>
  <c r="ES77" i="2"/>
  <c r="ER77" i="2"/>
  <c r="EQ77" i="2"/>
  <c r="EP77" i="2"/>
  <c r="IZ77" i="2" s="1"/>
  <c r="EO77" i="2"/>
  <c r="EN77" i="2"/>
  <c r="EM77" i="2"/>
  <c r="EL77" i="2"/>
  <c r="EK77" i="2"/>
  <c r="IY77" i="2" s="1"/>
  <c r="EJ77" i="2"/>
  <c r="EI77" i="2"/>
  <c r="IX77" i="2" s="1"/>
  <c r="EH77" i="2"/>
  <c r="IW77" i="2" s="1"/>
  <c r="EU76" i="2"/>
  <c r="ET76" i="2"/>
  <c r="ES76" i="2"/>
  <c r="ER76" i="2"/>
  <c r="EQ76" i="2"/>
  <c r="EP76" i="2"/>
  <c r="IZ76" i="2" s="1"/>
  <c r="EO76" i="2"/>
  <c r="EN76" i="2"/>
  <c r="EM76" i="2"/>
  <c r="EL76" i="2"/>
  <c r="EK76" i="2"/>
  <c r="IY76" i="2" s="1"/>
  <c r="EJ76" i="2"/>
  <c r="EI76" i="2"/>
  <c r="IX76" i="2" s="1"/>
  <c r="EH76" i="2"/>
  <c r="IW76" i="2" s="1"/>
  <c r="EU75" i="2"/>
  <c r="JA75" i="2" s="1"/>
  <c r="ET75" i="2"/>
  <c r="ES75" i="2"/>
  <c r="ER75" i="2"/>
  <c r="EQ75" i="2"/>
  <c r="EP75" i="2"/>
  <c r="IZ75" i="2" s="1"/>
  <c r="EO75" i="2"/>
  <c r="EN75" i="2"/>
  <c r="EM75" i="2"/>
  <c r="EL75" i="2"/>
  <c r="EK75" i="2"/>
  <c r="IY75" i="2" s="1"/>
  <c r="EJ75" i="2"/>
  <c r="EI75" i="2"/>
  <c r="IX75" i="2" s="1"/>
  <c r="EH75" i="2"/>
  <c r="IW75" i="2" s="1"/>
  <c r="EU74" i="2"/>
  <c r="JA74" i="2" s="1"/>
  <c r="ET74" i="2"/>
  <c r="ES74" i="2"/>
  <c r="ER74" i="2"/>
  <c r="EQ74" i="2"/>
  <c r="EP74" i="2"/>
  <c r="IZ74" i="2" s="1"/>
  <c r="EO74" i="2"/>
  <c r="EN74" i="2"/>
  <c r="EM74" i="2"/>
  <c r="EL74" i="2"/>
  <c r="EK74" i="2"/>
  <c r="IY74" i="2" s="1"/>
  <c r="EJ74" i="2"/>
  <c r="EI74" i="2"/>
  <c r="IX74" i="2" s="1"/>
  <c r="EH74" i="2"/>
  <c r="IW74" i="2" s="1"/>
  <c r="EU73" i="2"/>
  <c r="JA73" i="2" s="1"/>
  <c r="ET73" i="2"/>
  <c r="ES73" i="2"/>
  <c r="ER73" i="2"/>
  <c r="EQ73" i="2"/>
  <c r="EP73" i="2"/>
  <c r="IZ73" i="2" s="1"/>
  <c r="EO73" i="2"/>
  <c r="EN73" i="2"/>
  <c r="EM73" i="2"/>
  <c r="EL73" i="2"/>
  <c r="EK73" i="2"/>
  <c r="IY73" i="2" s="1"/>
  <c r="EJ73" i="2"/>
  <c r="EI73" i="2"/>
  <c r="IX73" i="2" s="1"/>
  <c r="EH73" i="2"/>
  <c r="IW73" i="2" s="1"/>
  <c r="EU72" i="2"/>
  <c r="ET72" i="2"/>
  <c r="ES72" i="2"/>
  <c r="ER72" i="2"/>
  <c r="EQ72" i="2"/>
  <c r="EP72" i="2"/>
  <c r="IZ72" i="2" s="1"/>
  <c r="EO72" i="2"/>
  <c r="EN72" i="2"/>
  <c r="EM72" i="2"/>
  <c r="EL72" i="2"/>
  <c r="EK72" i="2"/>
  <c r="IY72" i="2" s="1"/>
  <c r="EJ72" i="2"/>
  <c r="EI72" i="2"/>
  <c r="IX72" i="2" s="1"/>
  <c r="EH72" i="2"/>
  <c r="IW72" i="2" s="1"/>
  <c r="EU71" i="2"/>
  <c r="JA71" i="2" s="1"/>
  <c r="ET71" i="2"/>
  <c r="ES71" i="2"/>
  <c r="ER71" i="2"/>
  <c r="EQ71" i="2"/>
  <c r="EP71" i="2"/>
  <c r="IZ71" i="2" s="1"/>
  <c r="EO71" i="2"/>
  <c r="EN71" i="2"/>
  <c r="EM71" i="2"/>
  <c r="EL71" i="2"/>
  <c r="EK71" i="2"/>
  <c r="IY71" i="2" s="1"/>
  <c r="EJ71" i="2"/>
  <c r="EI71" i="2"/>
  <c r="IX71" i="2" s="1"/>
  <c r="EH71" i="2"/>
  <c r="IW71" i="2" s="1"/>
  <c r="EU70" i="2"/>
  <c r="JA70" i="2" s="1"/>
  <c r="ET70" i="2"/>
  <c r="ES70" i="2"/>
  <c r="ER70" i="2"/>
  <c r="EQ70" i="2"/>
  <c r="EP70" i="2"/>
  <c r="IZ70" i="2" s="1"/>
  <c r="EO70" i="2"/>
  <c r="EN70" i="2"/>
  <c r="EM70" i="2"/>
  <c r="EL70" i="2"/>
  <c r="EK70" i="2"/>
  <c r="IY70" i="2" s="1"/>
  <c r="EJ70" i="2"/>
  <c r="EI70" i="2"/>
  <c r="IX70" i="2" s="1"/>
  <c r="EH70" i="2"/>
  <c r="IW70" i="2" s="1"/>
  <c r="EU69" i="2"/>
  <c r="JA69" i="2" s="1"/>
  <c r="ET69" i="2"/>
  <c r="ES69" i="2"/>
  <c r="ER69" i="2"/>
  <c r="EQ69" i="2"/>
  <c r="EP69" i="2"/>
  <c r="IZ69" i="2" s="1"/>
  <c r="EO69" i="2"/>
  <c r="EN69" i="2"/>
  <c r="EM69" i="2"/>
  <c r="EL69" i="2"/>
  <c r="EK69" i="2"/>
  <c r="IY69" i="2" s="1"/>
  <c r="EJ69" i="2"/>
  <c r="EI69" i="2"/>
  <c r="IX69" i="2" s="1"/>
  <c r="EH69" i="2"/>
  <c r="IW69" i="2" s="1"/>
  <c r="EU68" i="2"/>
  <c r="ET68" i="2"/>
  <c r="ES68" i="2"/>
  <c r="ER68" i="2"/>
  <c r="EQ68" i="2"/>
  <c r="EP68" i="2"/>
  <c r="IZ68" i="2" s="1"/>
  <c r="EO68" i="2"/>
  <c r="EN68" i="2"/>
  <c r="EM68" i="2"/>
  <c r="EL68" i="2"/>
  <c r="EK68" i="2"/>
  <c r="IY68" i="2" s="1"/>
  <c r="EJ68" i="2"/>
  <c r="EI68" i="2"/>
  <c r="IX68" i="2" s="1"/>
  <c r="EH68" i="2"/>
  <c r="IW68" i="2" s="1"/>
  <c r="EU67" i="2"/>
  <c r="JA67" i="2" s="1"/>
  <c r="ET67" i="2"/>
  <c r="ES67" i="2"/>
  <c r="ER67" i="2"/>
  <c r="EQ67" i="2"/>
  <c r="EP67" i="2"/>
  <c r="IZ67" i="2" s="1"/>
  <c r="EO67" i="2"/>
  <c r="EN67" i="2"/>
  <c r="EM67" i="2"/>
  <c r="EL67" i="2"/>
  <c r="EK67" i="2"/>
  <c r="IY67" i="2" s="1"/>
  <c r="EJ67" i="2"/>
  <c r="EI67" i="2"/>
  <c r="IX67" i="2" s="1"/>
  <c r="EH67" i="2"/>
  <c r="IW67" i="2" s="1"/>
  <c r="EU66" i="2"/>
  <c r="JA66" i="2" s="1"/>
  <c r="ET66" i="2"/>
  <c r="ES66" i="2"/>
  <c r="ER66" i="2"/>
  <c r="EQ66" i="2"/>
  <c r="EP66" i="2"/>
  <c r="IZ66" i="2" s="1"/>
  <c r="EO66" i="2"/>
  <c r="EN66" i="2"/>
  <c r="EM66" i="2"/>
  <c r="EL66" i="2"/>
  <c r="EK66" i="2"/>
  <c r="IY66" i="2" s="1"/>
  <c r="EJ66" i="2"/>
  <c r="EI66" i="2"/>
  <c r="IX66" i="2" s="1"/>
  <c r="EH66" i="2"/>
  <c r="IW66" i="2" s="1"/>
  <c r="EU65" i="2"/>
  <c r="JA65" i="2" s="1"/>
  <c r="ET65" i="2"/>
  <c r="ES65" i="2"/>
  <c r="ER65" i="2"/>
  <c r="EQ65" i="2"/>
  <c r="EP65" i="2"/>
  <c r="IZ65" i="2" s="1"/>
  <c r="EO65" i="2"/>
  <c r="EN65" i="2"/>
  <c r="EM65" i="2"/>
  <c r="EL65" i="2"/>
  <c r="EK65" i="2"/>
  <c r="IY65" i="2" s="1"/>
  <c r="EJ65" i="2"/>
  <c r="EI65" i="2"/>
  <c r="IX65" i="2" s="1"/>
  <c r="EH65" i="2"/>
  <c r="IW65" i="2" s="1"/>
  <c r="EU64" i="2"/>
  <c r="ET64" i="2"/>
  <c r="ES64" i="2"/>
  <c r="ER64" i="2"/>
  <c r="EQ64" i="2"/>
  <c r="EP64" i="2"/>
  <c r="IZ64" i="2" s="1"/>
  <c r="EO64" i="2"/>
  <c r="EN64" i="2"/>
  <c r="EM64" i="2"/>
  <c r="EL64" i="2"/>
  <c r="EK64" i="2"/>
  <c r="IY64" i="2" s="1"/>
  <c r="EJ64" i="2"/>
  <c r="EI64" i="2"/>
  <c r="IX64" i="2" s="1"/>
  <c r="EH64" i="2"/>
  <c r="IW64" i="2" s="1"/>
  <c r="ED86" i="2"/>
  <c r="EC86" i="2"/>
  <c r="EB86" i="2"/>
  <c r="EA86" i="2"/>
  <c r="DZ86" i="2"/>
  <c r="DY86" i="2"/>
  <c r="DX86" i="2"/>
  <c r="DW86" i="2"/>
  <c r="DV86" i="2"/>
  <c r="DU86" i="2"/>
  <c r="DT86" i="2"/>
  <c r="DS86" i="2"/>
  <c r="DR86" i="2"/>
  <c r="DQ86" i="2"/>
  <c r="ED85" i="2"/>
  <c r="EC85" i="2"/>
  <c r="EB85" i="2"/>
  <c r="EA85" i="2"/>
  <c r="DZ85" i="2"/>
  <c r="DY85" i="2"/>
  <c r="DX85" i="2"/>
  <c r="DW85" i="2"/>
  <c r="DV85" i="2"/>
  <c r="DU85" i="2"/>
  <c r="DT85" i="2"/>
  <c r="DS85" i="2"/>
  <c r="DR85" i="2"/>
  <c r="DQ85" i="2"/>
  <c r="ED84" i="2"/>
  <c r="EC84" i="2"/>
  <c r="EB84" i="2"/>
  <c r="EA84" i="2"/>
  <c r="DZ84" i="2"/>
  <c r="DY84" i="2"/>
  <c r="DX84" i="2"/>
  <c r="DW84" i="2"/>
  <c r="DV84" i="2"/>
  <c r="DU84" i="2"/>
  <c r="DT84" i="2"/>
  <c r="DS84" i="2"/>
  <c r="DR84" i="2"/>
  <c r="DQ84" i="2"/>
  <c r="ED83" i="2"/>
  <c r="EC83" i="2"/>
  <c r="EB83" i="2"/>
  <c r="EA83" i="2"/>
  <c r="DZ83" i="2"/>
  <c r="DY83" i="2"/>
  <c r="DX83" i="2"/>
  <c r="DW83" i="2"/>
  <c r="DV83" i="2"/>
  <c r="DU83" i="2"/>
  <c r="DT83" i="2"/>
  <c r="DS83" i="2"/>
  <c r="DR83" i="2"/>
  <c r="DQ83" i="2"/>
  <c r="ED82" i="2"/>
  <c r="EC82" i="2"/>
  <c r="EB82" i="2"/>
  <c r="EA82" i="2"/>
  <c r="DZ82" i="2"/>
  <c r="DY82" i="2"/>
  <c r="DX82" i="2"/>
  <c r="DW82" i="2"/>
  <c r="DV82" i="2"/>
  <c r="DU82" i="2"/>
  <c r="DT82" i="2"/>
  <c r="DS82" i="2"/>
  <c r="DR82" i="2"/>
  <c r="DQ82" i="2"/>
  <c r="ED81" i="2"/>
  <c r="EC81" i="2"/>
  <c r="EB81" i="2"/>
  <c r="EA81" i="2"/>
  <c r="DZ81" i="2"/>
  <c r="DY81" i="2"/>
  <c r="DX81" i="2"/>
  <c r="DW81" i="2"/>
  <c r="DV81" i="2"/>
  <c r="DU81" i="2"/>
  <c r="DT81" i="2"/>
  <c r="DS81" i="2"/>
  <c r="DR81" i="2"/>
  <c r="DQ81" i="2"/>
  <c r="ED80" i="2"/>
  <c r="EC80" i="2"/>
  <c r="EB80" i="2"/>
  <c r="EA80" i="2"/>
  <c r="DZ80" i="2"/>
  <c r="DY80" i="2"/>
  <c r="DX80" i="2"/>
  <c r="DW80" i="2"/>
  <c r="DV80" i="2"/>
  <c r="DU80" i="2"/>
  <c r="DT80" i="2"/>
  <c r="DS80" i="2"/>
  <c r="DR80" i="2"/>
  <c r="DQ80" i="2"/>
  <c r="ED79" i="2"/>
  <c r="EC79" i="2"/>
  <c r="EB79" i="2"/>
  <c r="EA79" i="2"/>
  <c r="DZ79" i="2"/>
  <c r="DY79" i="2"/>
  <c r="DX79" i="2"/>
  <c r="DW79" i="2"/>
  <c r="DV79" i="2"/>
  <c r="DU79" i="2"/>
  <c r="DT79" i="2"/>
  <c r="DS79" i="2"/>
  <c r="DR79" i="2"/>
  <c r="DQ79" i="2"/>
  <c r="ED78" i="2"/>
  <c r="EC78" i="2"/>
  <c r="EB78" i="2"/>
  <c r="EA78" i="2"/>
  <c r="DZ78" i="2"/>
  <c r="DY78" i="2"/>
  <c r="DX78" i="2"/>
  <c r="DW78" i="2"/>
  <c r="DV78" i="2"/>
  <c r="DU78" i="2"/>
  <c r="DT78" i="2"/>
  <c r="DS78" i="2"/>
  <c r="DR78" i="2"/>
  <c r="DQ78" i="2"/>
  <c r="ED77" i="2"/>
  <c r="EC77" i="2"/>
  <c r="EB77" i="2"/>
  <c r="EA77" i="2"/>
  <c r="DZ77" i="2"/>
  <c r="DY77" i="2"/>
  <c r="DX77" i="2"/>
  <c r="DW77" i="2"/>
  <c r="DV77" i="2"/>
  <c r="DU77" i="2"/>
  <c r="DT77" i="2"/>
  <c r="DS77" i="2"/>
  <c r="DR77" i="2"/>
  <c r="DQ77" i="2"/>
  <c r="ED76" i="2"/>
  <c r="EC76" i="2"/>
  <c r="EB76" i="2"/>
  <c r="EA76" i="2"/>
  <c r="DZ76" i="2"/>
  <c r="DY76" i="2"/>
  <c r="DX76" i="2"/>
  <c r="DW76" i="2"/>
  <c r="DV76" i="2"/>
  <c r="DU76" i="2"/>
  <c r="DT76" i="2"/>
  <c r="DS76" i="2"/>
  <c r="DR76" i="2"/>
  <c r="DQ76" i="2"/>
  <c r="ED75" i="2"/>
  <c r="EC75" i="2"/>
  <c r="EB75" i="2"/>
  <c r="EA75" i="2"/>
  <c r="DZ75" i="2"/>
  <c r="DY75" i="2"/>
  <c r="DX75" i="2"/>
  <c r="DW75" i="2"/>
  <c r="DV75" i="2"/>
  <c r="DU75" i="2"/>
  <c r="DT75" i="2"/>
  <c r="DS75" i="2"/>
  <c r="DR75" i="2"/>
  <c r="DQ75" i="2"/>
  <c r="ED74" i="2"/>
  <c r="EC74" i="2"/>
  <c r="EB74" i="2"/>
  <c r="EA74" i="2"/>
  <c r="DZ74" i="2"/>
  <c r="DY74" i="2"/>
  <c r="DX74" i="2"/>
  <c r="DW74" i="2"/>
  <c r="DV74" i="2"/>
  <c r="DU74" i="2"/>
  <c r="DT74" i="2"/>
  <c r="DS74" i="2"/>
  <c r="DR74" i="2"/>
  <c r="DQ74" i="2"/>
  <c r="ED73" i="2"/>
  <c r="EC73" i="2"/>
  <c r="EB73" i="2"/>
  <c r="EA73" i="2"/>
  <c r="DZ73" i="2"/>
  <c r="DY73" i="2"/>
  <c r="DX73" i="2"/>
  <c r="DW73" i="2"/>
  <c r="DV73" i="2"/>
  <c r="DU73" i="2"/>
  <c r="DT73" i="2"/>
  <c r="DS73" i="2"/>
  <c r="DR73" i="2"/>
  <c r="DQ73" i="2"/>
  <c r="ED72" i="2"/>
  <c r="EC72" i="2"/>
  <c r="EB72" i="2"/>
  <c r="EA72" i="2"/>
  <c r="DZ72" i="2"/>
  <c r="DY72" i="2"/>
  <c r="DX72" i="2"/>
  <c r="DW72" i="2"/>
  <c r="DV72" i="2"/>
  <c r="DU72" i="2"/>
  <c r="DT72" i="2"/>
  <c r="DS72" i="2"/>
  <c r="DR72" i="2"/>
  <c r="DQ72" i="2"/>
  <c r="ED71" i="2"/>
  <c r="EC71" i="2"/>
  <c r="EB71" i="2"/>
  <c r="EA71" i="2"/>
  <c r="DZ71" i="2"/>
  <c r="DY71" i="2"/>
  <c r="DX71" i="2"/>
  <c r="DW71" i="2"/>
  <c r="DV71" i="2"/>
  <c r="DU71" i="2"/>
  <c r="DT71" i="2"/>
  <c r="DS71" i="2"/>
  <c r="DR71" i="2"/>
  <c r="DQ71" i="2"/>
  <c r="ED70" i="2"/>
  <c r="EC70" i="2"/>
  <c r="EB70" i="2"/>
  <c r="EA70" i="2"/>
  <c r="DZ70" i="2"/>
  <c r="DY70" i="2"/>
  <c r="DX70" i="2"/>
  <c r="DW70" i="2"/>
  <c r="DV70" i="2"/>
  <c r="DU70" i="2"/>
  <c r="DT70" i="2"/>
  <c r="DS70" i="2"/>
  <c r="DR70" i="2"/>
  <c r="DQ70" i="2"/>
  <c r="ED69" i="2"/>
  <c r="EC69" i="2"/>
  <c r="EB69" i="2"/>
  <c r="EA69" i="2"/>
  <c r="DZ69" i="2"/>
  <c r="DY69" i="2"/>
  <c r="DX69" i="2"/>
  <c r="DW69" i="2"/>
  <c r="DV69" i="2"/>
  <c r="DU69" i="2"/>
  <c r="DT69" i="2"/>
  <c r="DS69" i="2"/>
  <c r="DR69" i="2"/>
  <c r="DQ69" i="2"/>
  <c r="ED68" i="2"/>
  <c r="EC68" i="2"/>
  <c r="EB68" i="2"/>
  <c r="EA68" i="2"/>
  <c r="DZ68" i="2"/>
  <c r="DY68" i="2"/>
  <c r="DX68" i="2"/>
  <c r="DW68" i="2"/>
  <c r="DV68" i="2"/>
  <c r="DU68" i="2"/>
  <c r="DT68" i="2"/>
  <c r="DS68" i="2"/>
  <c r="DR68" i="2"/>
  <c r="DQ68" i="2"/>
  <c r="ED67" i="2"/>
  <c r="EC67" i="2"/>
  <c r="EB67" i="2"/>
  <c r="EA67" i="2"/>
  <c r="DZ67" i="2"/>
  <c r="DY67" i="2"/>
  <c r="DX67" i="2"/>
  <c r="DW67" i="2"/>
  <c r="DV67" i="2"/>
  <c r="DU67" i="2"/>
  <c r="DT67" i="2"/>
  <c r="DS67" i="2"/>
  <c r="DR67" i="2"/>
  <c r="DQ67" i="2"/>
  <c r="ED66" i="2"/>
  <c r="EC66" i="2"/>
  <c r="EB66" i="2"/>
  <c r="EA66" i="2"/>
  <c r="DZ66" i="2"/>
  <c r="DY66" i="2"/>
  <c r="DX66" i="2"/>
  <c r="DW66" i="2"/>
  <c r="DV66" i="2"/>
  <c r="DU66" i="2"/>
  <c r="DT66" i="2"/>
  <c r="DS66" i="2"/>
  <c r="DR66" i="2"/>
  <c r="DQ66" i="2"/>
  <c r="ED65" i="2"/>
  <c r="EC65" i="2"/>
  <c r="EB65" i="2"/>
  <c r="EA65" i="2"/>
  <c r="DZ65" i="2"/>
  <c r="DY65" i="2"/>
  <c r="DX65" i="2"/>
  <c r="DW65" i="2"/>
  <c r="DV65" i="2"/>
  <c r="DU65" i="2"/>
  <c r="DT65" i="2"/>
  <c r="DS65" i="2"/>
  <c r="DR65" i="2"/>
  <c r="DQ65" i="2"/>
  <c r="ED64" i="2"/>
  <c r="EC64" i="2"/>
  <c r="EB64" i="2"/>
  <c r="EA64" i="2"/>
  <c r="DZ64" i="2"/>
  <c r="DY64" i="2"/>
  <c r="DX64" i="2"/>
  <c r="DW64" i="2"/>
  <c r="DV64" i="2"/>
  <c r="DU64" i="2"/>
  <c r="DT64" i="2"/>
  <c r="DS64" i="2"/>
  <c r="DR64" i="2"/>
  <c r="DQ64" i="2"/>
  <c r="DM86" i="2"/>
  <c r="DL86" i="2"/>
  <c r="DK86" i="2"/>
  <c r="DJ86" i="2"/>
  <c r="DI86" i="2"/>
  <c r="DH86" i="2"/>
  <c r="DG86" i="2"/>
  <c r="DF86" i="2"/>
  <c r="DE86" i="2"/>
  <c r="DD86" i="2"/>
  <c r="DC86" i="2"/>
  <c r="DB86" i="2"/>
  <c r="DA86" i="2"/>
  <c r="CZ86" i="2"/>
  <c r="DM85" i="2"/>
  <c r="DL85" i="2"/>
  <c r="DK85" i="2"/>
  <c r="DJ85" i="2"/>
  <c r="DI85" i="2"/>
  <c r="DH85" i="2"/>
  <c r="DG85" i="2"/>
  <c r="DF85" i="2"/>
  <c r="DE85" i="2"/>
  <c r="DD85" i="2"/>
  <c r="DC85" i="2"/>
  <c r="DB85" i="2"/>
  <c r="DA85" i="2"/>
  <c r="CZ85" i="2"/>
  <c r="DM84" i="2"/>
  <c r="DL84" i="2"/>
  <c r="DK84" i="2"/>
  <c r="DJ84" i="2"/>
  <c r="DI84" i="2"/>
  <c r="DH84" i="2"/>
  <c r="DG84" i="2"/>
  <c r="DF84" i="2"/>
  <c r="DE84" i="2"/>
  <c r="DD84" i="2"/>
  <c r="DC84" i="2"/>
  <c r="DB84" i="2"/>
  <c r="DA84" i="2"/>
  <c r="CZ84" i="2"/>
  <c r="DM83" i="2"/>
  <c r="DL83" i="2"/>
  <c r="DK83" i="2"/>
  <c r="DJ83" i="2"/>
  <c r="DI83" i="2"/>
  <c r="DH83" i="2"/>
  <c r="DG83" i="2"/>
  <c r="DF83" i="2"/>
  <c r="DE83" i="2"/>
  <c r="DD83" i="2"/>
  <c r="DC83" i="2"/>
  <c r="DB83" i="2"/>
  <c r="DA83" i="2"/>
  <c r="CZ83" i="2"/>
  <c r="DM82" i="2"/>
  <c r="DL82" i="2"/>
  <c r="DK82" i="2"/>
  <c r="DJ82" i="2"/>
  <c r="DI82" i="2"/>
  <c r="DH82" i="2"/>
  <c r="DG82" i="2"/>
  <c r="DF82" i="2"/>
  <c r="DE82" i="2"/>
  <c r="DD82" i="2"/>
  <c r="DC82" i="2"/>
  <c r="DB82" i="2"/>
  <c r="DA82" i="2"/>
  <c r="CZ82" i="2"/>
  <c r="DM81" i="2"/>
  <c r="DL81" i="2"/>
  <c r="DK81" i="2"/>
  <c r="DJ81" i="2"/>
  <c r="DI81" i="2"/>
  <c r="DH81" i="2"/>
  <c r="DG81" i="2"/>
  <c r="DF81" i="2"/>
  <c r="DE81" i="2"/>
  <c r="DD81" i="2"/>
  <c r="DC81" i="2"/>
  <c r="DB81" i="2"/>
  <c r="DA81" i="2"/>
  <c r="CZ81" i="2"/>
  <c r="DM80" i="2"/>
  <c r="DL80" i="2"/>
  <c r="DK80" i="2"/>
  <c r="DJ80" i="2"/>
  <c r="DI80" i="2"/>
  <c r="DH80" i="2"/>
  <c r="DG80" i="2"/>
  <c r="DF80" i="2"/>
  <c r="DE80" i="2"/>
  <c r="DD80" i="2"/>
  <c r="DC80" i="2"/>
  <c r="DB80" i="2"/>
  <c r="DA80" i="2"/>
  <c r="CZ80" i="2"/>
  <c r="DM79" i="2"/>
  <c r="DL79" i="2"/>
  <c r="DK79" i="2"/>
  <c r="DJ79" i="2"/>
  <c r="DI79" i="2"/>
  <c r="DH79" i="2"/>
  <c r="DG79" i="2"/>
  <c r="DF79" i="2"/>
  <c r="DE79" i="2"/>
  <c r="DD79" i="2"/>
  <c r="DC79" i="2"/>
  <c r="DB79" i="2"/>
  <c r="DA79" i="2"/>
  <c r="CZ79" i="2"/>
  <c r="DM78" i="2"/>
  <c r="DL78" i="2"/>
  <c r="DK78" i="2"/>
  <c r="DJ78" i="2"/>
  <c r="DI78" i="2"/>
  <c r="DH78" i="2"/>
  <c r="DG78" i="2"/>
  <c r="DF78" i="2"/>
  <c r="DE78" i="2"/>
  <c r="DD78" i="2"/>
  <c r="DC78" i="2"/>
  <c r="DB78" i="2"/>
  <c r="DA78" i="2"/>
  <c r="CZ78" i="2"/>
  <c r="DM77" i="2"/>
  <c r="DL77" i="2"/>
  <c r="DK77" i="2"/>
  <c r="DJ77" i="2"/>
  <c r="DI77" i="2"/>
  <c r="DH77" i="2"/>
  <c r="DG77" i="2"/>
  <c r="DF77" i="2"/>
  <c r="DE77" i="2"/>
  <c r="DD77" i="2"/>
  <c r="DC77" i="2"/>
  <c r="DB77" i="2"/>
  <c r="DA77" i="2"/>
  <c r="CZ77" i="2"/>
  <c r="DM76" i="2"/>
  <c r="DL76" i="2"/>
  <c r="DK76" i="2"/>
  <c r="DJ76" i="2"/>
  <c r="DI76" i="2"/>
  <c r="DH76" i="2"/>
  <c r="DG76" i="2"/>
  <c r="DF76" i="2"/>
  <c r="DE76" i="2"/>
  <c r="DD76" i="2"/>
  <c r="DC76" i="2"/>
  <c r="DB76" i="2"/>
  <c r="DA76" i="2"/>
  <c r="CZ76" i="2"/>
  <c r="DM75" i="2"/>
  <c r="DL75" i="2"/>
  <c r="DK75" i="2"/>
  <c r="DJ75" i="2"/>
  <c r="DI75" i="2"/>
  <c r="DH75" i="2"/>
  <c r="DG75" i="2"/>
  <c r="DF75" i="2"/>
  <c r="DE75" i="2"/>
  <c r="DD75" i="2"/>
  <c r="DC75" i="2"/>
  <c r="DB75" i="2"/>
  <c r="DA75" i="2"/>
  <c r="CZ75" i="2"/>
  <c r="DM74" i="2"/>
  <c r="DL74" i="2"/>
  <c r="DK74" i="2"/>
  <c r="DJ74" i="2"/>
  <c r="DI74" i="2"/>
  <c r="DH74" i="2"/>
  <c r="DG74" i="2"/>
  <c r="DF74" i="2"/>
  <c r="DE74" i="2"/>
  <c r="DD74" i="2"/>
  <c r="DC74" i="2"/>
  <c r="DB74" i="2"/>
  <c r="DA74" i="2"/>
  <c r="CZ74" i="2"/>
  <c r="DM73" i="2"/>
  <c r="DL73" i="2"/>
  <c r="DK73" i="2"/>
  <c r="DJ73" i="2"/>
  <c r="DI73" i="2"/>
  <c r="DH73" i="2"/>
  <c r="DG73" i="2"/>
  <c r="DF73" i="2"/>
  <c r="DE73" i="2"/>
  <c r="DD73" i="2"/>
  <c r="DC73" i="2"/>
  <c r="DB73" i="2"/>
  <c r="DA73" i="2"/>
  <c r="CZ73" i="2"/>
  <c r="DM72" i="2"/>
  <c r="DL72" i="2"/>
  <c r="DK72" i="2"/>
  <c r="DJ72" i="2"/>
  <c r="DI72" i="2"/>
  <c r="DH72" i="2"/>
  <c r="DG72" i="2"/>
  <c r="DF72" i="2"/>
  <c r="DE72" i="2"/>
  <c r="DD72" i="2"/>
  <c r="DC72" i="2"/>
  <c r="DB72" i="2"/>
  <c r="DA72" i="2"/>
  <c r="CZ72" i="2"/>
  <c r="DM71" i="2"/>
  <c r="DL71" i="2"/>
  <c r="DK71" i="2"/>
  <c r="DJ71" i="2"/>
  <c r="DI71" i="2"/>
  <c r="DH71" i="2"/>
  <c r="DG71" i="2"/>
  <c r="DF71" i="2"/>
  <c r="DE71" i="2"/>
  <c r="DD71" i="2"/>
  <c r="DC71" i="2"/>
  <c r="DB71" i="2"/>
  <c r="DA71" i="2"/>
  <c r="CZ71" i="2"/>
  <c r="DM70" i="2"/>
  <c r="DL70" i="2"/>
  <c r="DK70" i="2"/>
  <c r="DJ70" i="2"/>
  <c r="DI70" i="2"/>
  <c r="DH70" i="2"/>
  <c r="DG70" i="2"/>
  <c r="DF70" i="2"/>
  <c r="DE70" i="2"/>
  <c r="DD70" i="2"/>
  <c r="DC70" i="2"/>
  <c r="DB70" i="2"/>
  <c r="DA70" i="2"/>
  <c r="CZ70" i="2"/>
  <c r="DM69" i="2"/>
  <c r="DL69" i="2"/>
  <c r="DK69" i="2"/>
  <c r="DJ69" i="2"/>
  <c r="DI69" i="2"/>
  <c r="DH69" i="2"/>
  <c r="DG69" i="2"/>
  <c r="DF69" i="2"/>
  <c r="DE69" i="2"/>
  <c r="DD69" i="2"/>
  <c r="DC69" i="2"/>
  <c r="DB69" i="2"/>
  <c r="DA69" i="2"/>
  <c r="CZ69" i="2"/>
  <c r="DM68" i="2"/>
  <c r="DL68" i="2"/>
  <c r="DK68" i="2"/>
  <c r="DJ68" i="2"/>
  <c r="DI68" i="2"/>
  <c r="DH68" i="2"/>
  <c r="DG68" i="2"/>
  <c r="DF68" i="2"/>
  <c r="DE68" i="2"/>
  <c r="DD68" i="2"/>
  <c r="DC68" i="2"/>
  <c r="DB68" i="2"/>
  <c r="DA68" i="2"/>
  <c r="CZ68" i="2"/>
  <c r="DM67" i="2"/>
  <c r="DL67" i="2"/>
  <c r="DK67" i="2"/>
  <c r="DJ67" i="2"/>
  <c r="DI67" i="2"/>
  <c r="DH67" i="2"/>
  <c r="DG67" i="2"/>
  <c r="DF67" i="2"/>
  <c r="DE67" i="2"/>
  <c r="DD67" i="2"/>
  <c r="DC67" i="2"/>
  <c r="DB67" i="2"/>
  <c r="DA67" i="2"/>
  <c r="CZ67" i="2"/>
  <c r="DM66" i="2"/>
  <c r="DL66" i="2"/>
  <c r="DK66" i="2"/>
  <c r="DJ66" i="2"/>
  <c r="DI66" i="2"/>
  <c r="DH66" i="2"/>
  <c r="DG66" i="2"/>
  <c r="DF66" i="2"/>
  <c r="DE66" i="2"/>
  <c r="DD66" i="2"/>
  <c r="DC66" i="2"/>
  <c r="DB66" i="2"/>
  <c r="DA66" i="2"/>
  <c r="CZ66" i="2"/>
  <c r="DM65" i="2"/>
  <c r="DL65" i="2"/>
  <c r="DK65" i="2"/>
  <c r="DJ65" i="2"/>
  <c r="DI65" i="2"/>
  <c r="DH65" i="2"/>
  <c r="DG65" i="2"/>
  <c r="DF65" i="2"/>
  <c r="DE65" i="2"/>
  <c r="DD65" i="2"/>
  <c r="DC65" i="2"/>
  <c r="DB65" i="2"/>
  <c r="DA65" i="2"/>
  <c r="CZ65" i="2"/>
  <c r="DM64" i="2"/>
  <c r="DL64" i="2"/>
  <c r="DK64" i="2"/>
  <c r="DJ64" i="2"/>
  <c r="DI64" i="2"/>
  <c r="DH64" i="2"/>
  <c r="DG64" i="2"/>
  <c r="DF64" i="2"/>
  <c r="DE64" i="2"/>
  <c r="DD64" i="2"/>
  <c r="DC64" i="2"/>
  <c r="DB64" i="2"/>
  <c r="DA64" i="2"/>
  <c r="CZ64" i="2"/>
  <c r="CV86" i="2"/>
  <c r="CU86" i="2"/>
  <c r="CT86" i="2"/>
  <c r="CS86" i="2"/>
  <c r="CR86" i="2"/>
  <c r="CQ86" i="2"/>
  <c r="CP86" i="2"/>
  <c r="CO86" i="2"/>
  <c r="CN86" i="2"/>
  <c r="CM86" i="2"/>
  <c r="CL86" i="2"/>
  <c r="CK86" i="2"/>
  <c r="CJ86" i="2"/>
  <c r="CI86" i="2"/>
  <c r="CV85" i="2"/>
  <c r="CU85" i="2"/>
  <c r="CT85" i="2"/>
  <c r="CS85" i="2"/>
  <c r="CR85" i="2"/>
  <c r="CQ85" i="2"/>
  <c r="CP85" i="2"/>
  <c r="CO85" i="2"/>
  <c r="CN85" i="2"/>
  <c r="CM85" i="2"/>
  <c r="CL85" i="2"/>
  <c r="CK85" i="2"/>
  <c r="CJ85" i="2"/>
  <c r="CI85" i="2"/>
  <c r="CV84" i="2"/>
  <c r="CU84" i="2"/>
  <c r="CT84" i="2"/>
  <c r="CS84" i="2"/>
  <c r="CR84" i="2"/>
  <c r="CQ84" i="2"/>
  <c r="CP84" i="2"/>
  <c r="CO84" i="2"/>
  <c r="CN84" i="2"/>
  <c r="CM84" i="2"/>
  <c r="CL84" i="2"/>
  <c r="CK84" i="2"/>
  <c r="CJ84" i="2"/>
  <c r="CI84" i="2"/>
  <c r="CV83" i="2"/>
  <c r="CU83" i="2"/>
  <c r="CT83" i="2"/>
  <c r="CS83" i="2"/>
  <c r="CR83" i="2"/>
  <c r="CQ83" i="2"/>
  <c r="CP83" i="2"/>
  <c r="CO83" i="2"/>
  <c r="CN83" i="2"/>
  <c r="CM83" i="2"/>
  <c r="CL83" i="2"/>
  <c r="CK83" i="2"/>
  <c r="CJ83" i="2"/>
  <c r="CI83" i="2"/>
  <c r="CV82" i="2"/>
  <c r="CU82" i="2"/>
  <c r="CT82" i="2"/>
  <c r="CS82" i="2"/>
  <c r="CR82" i="2"/>
  <c r="CQ82" i="2"/>
  <c r="CP82" i="2"/>
  <c r="CO82" i="2"/>
  <c r="CN82" i="2"/>
  <c r="CM82" i="2"/>
  <c r="CL82" i="2"/>
  <c r="CK82" i="2"/>
  <c r="CJ82" i="2"/>
  <c r="CI82" i="2"/>
  <c r="CV81" i="2"/>
  <c r="CU81" i="2"/>
  <c r="CT81" i="2"/>
  <c r="CS81" i="2"/>
  <c r="CR81" i="2"/>
  <c r="CQ81" i="2"/>
  <c r="CP81" i="2"/>
  <c r="CO81" i="2"/>
  <c r="CN81" i="2"/>
  <c r="CM81" i="2"/>
  <c r="CL81" i="2"/>
  <c r="CK81" i="2"/>
  <c r="CJ81" i="2"/>
  <c r="CI81" i="2"/>
  <c r="CV80" i="2"/>
  <c r="CU80" i="2"/>
  <c r="CT80" i="2"/>
  <c r="CS80" i="2"/>
  <c r="CR80" i="2"/>
  <c r="CQ80" i="2"/>
  <c r="CP80" i="2"/>
  <c r="CO80" i="2"/>
  <c r="CN80" i="2"/>
  <c r="CM80" i="2"/>
  <c r="CL80" i="2"/>
  <c r="CK80" i="2"/>
  <c r="CJ80" i="2"/>
  <c r="CI80" i="2"/>
  <c r="CV79" i="2"/>
  <c r="CU79" i="2"/>
  <c r="CT79" i="2"/>
  <c r="CS79" i="2"/>
  <c r="CR79" i="2"/>
  <c r="CQ79" i="2"/>
  <c r="CP79" i="2"/>
  <c r="CO79" i="2"/>
  <c r="CN79" i="2"/>
  <c r="CM79" i="2"/>
  <c r="CL79" i="2"/>
  <c r="CK79" i="2"/>
  <c r="CJ79" i="2"/>
  <c r="CI79" i="2"/>
  <c r="CV78" i="2"/>
  <c r="CU78" i="2"/>
  <c r="CT78" i="2"/>
  <c r="CS78" i="2"/>
  <c r="CR78" i="2"/>
  <c r="CQ78" i="2"/>
  <c r="CP78" i="2"/>
  <c r="CO78" i="2"/>
  <c r="CN78" i="2"/>
  <c r="CM78" i="2"/>
  <c r="CL78" i="2"/>
  <c r="CK78" i="2"/>
  <c r="CJ78" i="2"/>
  <c r="CI78" i="2"/>
  <c r="CV77" i="2"/>
  <c r="CU77" i="2"/>
  <c r="CT77" i="2"/>
  <c r="CS77" i="2"/>
  <c r="CR77" i="2"/>
  <c r="CQ77" i="2"/>
  <c r="CP77" i="2"/>
  <c r="CO77" i="2"/>
  <c r="CN77" i="2"/>
  <c r="CM77" i="2"/>
  <c r="CL77" i="2"/>
  <c r="CK77" i="2"/>
  <c r="CJ77" i="2"/>
  <c r="CI77" i="2"/>
  <c r="CV76" i="2"/>
  <c r="CU76" i="2"/>
  <c r="CT76" i="2"/>
  <c r="CS76" i="2"/>
  <c r="CR76" i="2"/>
  <c r="CQ76" i="2"/>
  <c r="CP76" i="2"/>
  <c r="CO76" i="2"/>
  <c r="CN76" i="2"/>
  <c r="CM76" i="2"/>
  <c r="CL76" i="2"/>
  <c r="CK76" i="2"/>
  <c r="CJ76" i="2"/>
  <c r="CI76" i="2"/>
  <c r="CV75" i="2"/>
  <c r="CU75" i="2"/>
  <c r="CT75" i="2"/>
  <c r="CS75" i="2"/>
  <c r="CR75" i="2"/>
  <c r="CQ75" i="2"/>
  <c r="CP75" i="2"/>
  <c r="CO75" i="2"/>
  <c r="CN75" i="2"/>
  <c r="CM75" i="2"/>
  <c r="CL75" i="2"/>
  <c r="CK75" i="2"/>
  <c r="CJ75" i="2"/>
  <c r="CI75" i="2"/>
  <c r="CV74" i="2"/>
  <c r="CU74" i="2"/>
  <c r="CT74" i="2"/>
  <c r="CS74" i="2"/>
  <c r="CR74" i="2"/>
  <c r="CQ74" i="2"/>
  <c r="CP74" i="2"/>
  <c r="CO74" i="2"/>
  <c r="CN74" i="2"/>
  <c r="CM74" i="2"/>
  <c r="CL74" i="2"/>
  <c r="CK74" i="2"/>
  <c r="CJ74" i="2"/>
  <c r="CI74" i="2"/>
  <c r="CV73" i="2"/>
  <c r="CU73" i="2"/>
  <c r="CT73" i="2"/>
  <c r="CS73" i="2"/>
  <c r="CR73" i="2"/>
  <c r="CQ73" i="2"/>
  <c r="CP73" i="2"/>
  <c r="CO73" i="2"/>
  <c r="CN73" i="2"/>
  <c r="CM73" i="2"/>
  <c r="CL73" i="2"/>
  <c r="CK73" i="2"/>
  <c r="CJ73" i="2"/>
  <c r="CI73" i="2"/>
  <c r="CV72" i="2"/>
  <c r="CU72" i="2"/>
  <c r="CT72" i="2"/>
  <c r="CS72" i="2"/>
  <c r="CR72" i="2"/>
  <c r="CQ72" i="2"/>
  <c r="CP72" i="2"/>
  <c r="CO72" i="2"/>
  <c r="CN72" i="2"/>
  <c r="CM72" i="2"/>
  <c r="CL72" i="2"/>
  <c r="CK72" i="2"/>
  <c r="CJ72" i="2"/>
  <c r="CI72" i="2"/>
  <c r="CV71" i="2"/>
  <c r="CU71" i="2"/>
  <c r="CT71" i="2"/>
  <c r="CS71" i="2"/>
  <c r="CR71" i="2"/>
  <c r="CQ71" i="2"/>
  <c r="CP71" i="2"/>
  <c r="CO71" i="2"/>
  <c r="CN71" i="2"/>
  <c r="CM71" i="2"/>
  <c r="CL71" i="2"/>
  <c r="CK71" i="2"/>
  <c r="CJ71" i="2"/>
  <c r="CI71" i="2"/>
  <c r="CV70" i="2"/>
  <c r="CU70" i="2"/>
  <c r="CT70" i="2"/>
  <c r="CS70" i="2"/>
  <c r="CR70" i="2"/>
  <c r="CQ70" i="2"/>
  <c r="CP70" i="2"/>
  <c r="CO70" i="2"/>
  <c r="CN70" i="2"/>
  <c r="CM70" i="2"/>
  <c r="CL70" i="2"/>
  <c r="CK70" i="2"/>
  <c r="CJ70" i="2"/>
  <c r="CI70" i="2"/>
  <c r="CV69" i="2"/>
  <c r="CU69" i="2"/>
  <c r="CT69" i="2"/>
  <c r="CS69" i="2"/>
  <c r="CR69" i="2"/>
  <c r="CQ69" i="2"/>
  <c r="CP69" i="2"/>
  <c r="CO69" i="2"/>
  <c r="CN69" i="2"/>
  <c r="CM69" i="2"/>
  <c r="CL69" i="2"/>
  <c r="CK69" i="2"/>
  <c r="CJ69" i="2"/>
  <c r="CI69" i="2"/>
  <c r="CV68" i="2"/>
  <c r="CU68" i="2"/>
  <c r="CT68" i="2"/>
  <c r="CS68" i="2"/>
  <c r="CR68" i="2"/>
  <c r="CQ68" i="2"/>
  <c r="CP68" i="2"/>
  <c r="CO68" i="2"/>
  <c r="CN68" i="2"/>
  <c r="CM68" i="2"/>
  <c r="CL68" i="2"/>
  <c r="CK68" i="2"/>
  <c r="CJ68" i="2"/>
  <c r="CI68" i="2"/>
  <c r="CV67" i="2"/>
  <c r="CU67" i="2"/>
  <c r="CT67" i="2"/>
  <c r="CS67" i="2"/>
  <c r="CR67" i="2"/>
  <c r="CQ67" i="2"/>
  <c r="CP67" i="2"/>
  <c r="CO67" i="2"/>
  <c r="CN67" i="2"/>
  <c r="CM67" i="2"/>
  <c r="CL67" i="2"/>
  <c r="CK67" i="2"/>
  <c r="CJ67" i="2"/>
  <c r="CI67" i="2"/>
  <c r="CV66" i="2"/>
  <c r="CU66" i="2"/>
  <c r="CT66" i="2"/>
  <c r="CS66" i="2"/>
  <c r="CR66" i="2"/>
  <c r="CQ66" i="2"/>
  <c r="CP66" i="2"/>
  <c r="CO66" i="2"/>
  <c r="CN66" i="2"/>
  <c r="CM66" i="2"/>
  <c r="CL66" i="2"/>
  <c r="CK66" i="2"/>
  <c r="CJ66" i="2"/>
  <c r="CI66" i="2"/>
  <c r="CV65" i="2"/>
  <c r="CU65" i="2"/>
  <c r="CT65" i="2"/>
  <c r="CS65" i="2"/>
  <c r="CR65" i="2"/>
  <c r="CQ65" i="2"/>
  <c r="CP65" i="2"/>
  <c r="CO65" i="2"/>
  <c r="CN65" i="2"/>
  <c r="CM65" i="2"/>
  <c r="CL65" i="2"/>
  <c r="CK65" i="2"/>
  <c r="CJ65" i="2"/>
  <c r="CI65" i="2"/>
  <c r="CV64" i="2"/>
  <c r="CU64" i="2"/>
  <c r="CT64" i="2"/>
  <c r="CS64" i="2"/>
  <c r="CR64" i="2"/>
  <c r="CQ64" i="2"/>
  <c r="CP64" i="2"/>
  <c r="CO64" i="2"/>
  <c r="CN64" i="2"/>
  <c r="CM64" i="2"/>
  <c r="CL64" i="2"/>
  <c r="CK64" i="2"/>
  <c r="CJ64" i="2"/>
  <c r="CI64" i="2"/>
  <c r="BR65" i="2"/>
  <c r="IN65" i="2" s="1"/>
  <c r="BS65" i="2"/>
  <c r="IO65" i="2" s="1"/>
  <c r="BT65" i="2"/>
  <c r="BU65" i="2"/>
  <c r="IP65" i="2" s="1"/>
  <c r="BV65" i="2"/>
  <c r="BW65" i="2"/>
  <c r="BX65" i="2"/>
  <c r="BY65" i="2"/>
  <c r="BZ65" i="2"/>
  <c r="IQ65" i="2" s="1"/>
  <c r="CA65" i="2"/>
  <c r="CB65" i="2"/>
  <c r="CC65" i="2"/>
  <c r="CD65" i="2"/>
  <c r="CE65" i="2"/>
  <c r="BR66" i="2"/>
  <c r="IN66" i="2" s="1"/>
  <c r="BS66" i="2"/>
  <c r="IO66" i="2" s="1"/>
  <c r="BT66" i="2"/>
  <c r="BU66" i="2"/>
  <c r="IP66" i="2" s="1"/>
  <c r="BV66" i="2"/>
  <c r="BW66" i="2"/>
  <c r="BX66" i="2"/>
  <c r="BY66" i="2"/>
  <c r="BZ66" i="2"/>
  <c r="IQ66" i="2" s="1"/>
  <c r="CA66" i="2"/>
  <c r="CB66" i="2"/>
  <c r="CC66" i="2"/>
  <c r="CD66" i="2"/>
  <c r="CE66" i="2"/>
  <c r="IR66" i="2" s="1"/>
  <c r="BR67" i="2"/>
  <c r="IN67" i="2" s="1"/>
  <c r="BS67" i="2"/>
  <c r="IO67" i="2" s="1"/>
  <c r="BT67" i="2"/>
  <c r="BU67" i="2"/>
  <c r="IP67" i="2" s="1"/>
  <c r="BV67" i="2"/>
  <c r="BW67" i="2"/>
  <c r="BX67" i="2"/>
  <c r="BY67" i="2"/>
  <c r="BZ67" i="2"/>
  <c r="IQ67" i="2" s="1"/>
  <c r="CA67" i="2"/>
  <c r="CB67" i="2"/>
  <c r="CC67" i="2"/>
  <c r="CD67" i="2"/>
  <c r="CE67" i="2"/>
  <c r="IR67" i="2" s="1"/>
  <c r="BR68" i="2"/>
  <c r="IN68" i="2" s="1"/>
  <c r="BS68" i="2"/>
  <c r="IO68" i="2" s="1"/>
  <c r="BT68" i="2"/>
  <c r="BU68" i="2"/>
  <c r="IP68" i="2" s="1"/>
  <c r="BV68" i="2"/>
  <c r="BW68" i="2"/>
  <c r="BX68" i="2"/>
  <c r="BY68" i="2"/>
  <c r="BZ68" i="2"/>
  <c r="IQ68" i="2" s="1"/>
  <c r="CA68" i="2"/>
  <c r="CB68" i="2"/>
  <c r="CC68" i="2"/>
  <c r="CD68" i="2"/>
  <c r="CE68" i="2"/>
  <c r="BR69" i="2"/>
  <c r="IN69" i="2" s="1"/>
  <c r="BS69" i="2"/>
  <c r="IO69" i="2" s="1"/>
  <c r="BT69" i="2"/>
  <c r="BU69" i="2"/>
  <c r="IP69" i="2" s="1"/>
  <c r="BV69" i="2"/>
  <c r="BW69" i="2"/>
  <c r="BX69" i="2"/>
  <c r="BY69" i="2"/>
  <c r="BZ69" i="2"/>
  <c r="IQ69" i="2" s="1"/>
  <c r="CA69" i="2"/>
  <c r="CB69" i="2"/>
  <c r="CC69" i="2"/>
  <c r="CD69" i="2"/>
  <c r="CE69" i="2"/>
  <c r="BR70" i="2"/>
  <c r="IN70" i="2" s="1"/>
  <c r="BS70" i="2"/>
  <c r="IO70" i="2" s="1"/>
  <c r="BT70" i="2"/>
  <c r="BU70" i="2"/>
  <c r="IP70" i="2" s="1"/>
  <c r="BV70" i="2"/>
  <c r="BW70" i="2"/>
  <c r="BX70" i="2"/>
  <c r="BY70" i="2"/>
  <c r="BZ70" i="2"/>
  <c r="IQ70" i="2" s="1"/>
  <c r="CA70" i="2"/>
  <c r="CB70" i="2"/>
  <c r="CC70" i="2"/>
  <c r="CD70" i="2"/>
  <c r="CE70" i="2"/>
  <c r="IR70" i="2" s="1"/>
  <c r="BR71" i="2"/>
  <c r="IN71" i="2" s="1"/>
  <c r="BS71" i="2"/>
  <c r="IO71" i="2" s="1"/>
  <c r="BT71" i="2"/>
  <c r="BU71" i="2"/>
  <c r="IP71" i="2" s="1"/>
  <c r="BV71" i="2"/>
  <c r="BW71" i="2"/>
  <c r="BX71" i="2"/>
  <c r="BY71" i="2"/>
  <c r="BZ71" i="2"/>
  <c r="IQ71" i="2" s="1"/>
  <c r="CA71" i="2"/>
  <c r="CB71" i="2"/>
  <c r="CC71" i="2"/>
  <c r="CD71" i="2"/>
  <c r="CE71" i="2"/>
  <c r="IR71" i="2" s="1"/>
  <c r="BR72" i="2"/>
  <c r="IN72" i="2" s="1"/>
  <c r="BS72" i="2"/>
  <c r="IO72" i="2" s="1"/>
  <c r="BT72" i="2"/>
  <c r="BU72" i="2"/>
  <c r="IP72" i="2" s="1"/>
  <c r="BV72" i="2"/>
  <c r="BW72" i="2"/>
  <c r="BX72" i="2"/>
  <c r="BY72" i="2"/>
  <c r="BZ72" i="2"/>
  <c r="IQ72" i="2" s="1"/>
  <c r="CA72" i="2"/>
  <c r="CB72" i="2"/>
  <c r="CC72" i="2"/>
  <c r="CD72" i="2"/>
  <c r="CE72" i="2"/>
  <c r="BR73" i="2"/>
  <c r="IN73" i="2" s="1"/>
  <c r="BS73" i="2"/>
  <c r="IO73" i="2" s="1"/>
  <c r="BT73" i="2"/>
  <c r="BU73" i="2"/>
  <c r="IP73" i="2" s="1"/>
  <c r="BV73" i="2"/>
  <c r="BW73" i="2"/>
  <c r="BX73" i="2"/>
  <c r="BY73" i="2"/>
  <c r="BZ73" i="2"/>
  <c r="IQ73" i="2" s="1"/>
  <c r="CA73" i="2"/>
  <c r="CB73" i="2"/>
  <c r="CC73" i="2"/>
  <c r="CD73" i="2"/>
  <c r="CE73" i="2"/>
  <c r="IR73" i="2" s="1"/>
  <c r="BR74" i="2"/>
  <c r="IN74" i="2" s="1"/>
  <c r="BS74" i="2"/>
  <c r="IO74" i="2" s="1"/>
  <c r="BT74" i="2"/>
  <c r="BU74" i="2"/>
  <c r="IP74" i="2" s="1"/>
  <c r="BV74" i="2"/>
  <c r="BW74" i="2"/>
  <c r="BX74" i="2"/>
  <c r="BY74" i="2"/>
  <c r="BZ74" i="2"/>
  <c r="IQ74" i="2" s="1"/>
  <c r="CA74" i="2"/>
  <c r="CB74" i="2"/>
  <c r="CC74" i="2"/>
  <c r="CD74" i="2"/>
  <c r="CE74" i="2"/>
  <c r="IR74" i="2" s="1"/>
  <c r="BR75" i="2"/>
  <c r="IN75" i="2" s="1"/>
  <c r="BS75" i="2"/>
  <c r="IO75" i="2" s="1"/>
  <c r="BT75" i="2"/>
  <c r="BU75" i="2"/>
  <c r="IP75" i="2" s="1"/>
  <c r="BV75" i="2"/>
  <c r="BW75" i="2"/>
  <c r="BX75" i="2"/>
  <c r="BY75" i="2"/>
  <c r="BZ75" i="2"/>
  <c r="IQ75" i="2" s="1"/>
  <c r="CA75" i="2"/>
  <c r="CB75" i="2"/>
  <c r="CC75" i="2"/>
  <c r="CD75" i="2"/>
  <c r="CE75" i="2"/>
  <c r="BR76" i="2"/>
  <c r="IN76" i="2" s="1"/>
  <c r="BS76" i="2"/>
  <c r="IO76" i="2" s="1"/>
  <c r="BT76" i="2"/>
  <c r="BU76" i="2"/>
  <c r="IP76" i="2" s="1"/>
  <c r="BV76" i="2"/>
  <c r="BW76" i="2"/>
  <c r="BX76" i="2"/>
  <c r="BY76" i="2"/>
  <c r="BZ76" i="2"/>
  <c r="IQ76" i="2" s="1"/>
  <c r="CA76" i="2"/>
  <c r="CB76" i="2"/>
  <c r="CC76" i="2"/>
  <c r="CD76" i="2"/>
  <c r="CE76" i="2"/>
  <c r="BR77" i="2"/>
  <c r="IN77" i="2" s="1"/>
  <c r="BS77" i="2"/>
  <c r="IO77" i="2" s="1"/>
  <c r="BT77" i="2"/>
  <c r="BU77" i="2"/>
  <c r="IP77" i="2" s="1"/>
  <c r="BV77" i="2"/>
  <c r="BW77" i="2"/>
  <c r="BX77" i="2"/>
  <c r="BY77" i="2"/>
  <c r="BZ77" i="2"/>
  <c r="IQ77" i="2" s="1"/>
  <c r="CA77" i="2"/>
  <c r="CB77" i="2"/>
  <c r="CC77" i="2"/>
  <c r="CD77" i="2"/>
  <c r="CE77" i="2"/>
  <c r="IR77" i="2" s="1"/>
  <c r="BR78" i="2"/>
  <c r="IN78" i="2" s="1"/>
  <c r="BS78" i="2"/>
  <c r="IO78" i="2" s="1"/>
  <c r="BT78" i="2"/>
  <c r="BU78" i="2"/>
  <c r="IP78" i="2" s="1"/>
  <c r="BV78" i="2"/>
  <c r="BW78" i="2"/>
  <c r="BX78" i="2"/>
  <c r="BY78" i="2"/>
  <c r="BZ78" i="2"/>
  <c r="IQ78" i="2" s="1"/>
  <c r="CA78" i="2"/>
  <c r="CB78" i="2"/>
  <c r="CC78" i="2"/>
  <c r="CD78" i="2"/>
  <c r="CE78" i="2"/>
  <c r="IR78" i="2" s="1"/>
  <c r="BR79" i="2"/>
  <c r="IN79" i="2" s="1"/>
  <c r="BS79" i="2"/>
  <c r="IO79" i="2" s="1"/>
  <c r="BT79" i="2"/>
  <c r="BU79" i="2"/>
  <c r="IP79" i="2" s="1"/>
  <c r="BV79" i="2"/>
  <c r="BW79" i="2"/>
  <c r="BX79" i="2"/>
  <c r="BY79" i="2"/>
  <c r="BZ79" i="2"/>
  <c r="IQ79" i="2" s="1"/>
  <c r="CA79" i="2"/>
  <c r="CB79" i="2"/>
  <c r="CC79" i="2"/>
  <c r="CD79" i="2"/>
  <c r="CE79" i="2"/>
  <c r="BR80" i="2"/>
  <c r="IN80" i="2" s="1"/>
  <c r="BS80" i="2"/>
  <c r="IO80" i="2" s="1"/>
  <c r="BT80" i="2"/>
  <c r="BU80" i="2"/>
  <c r="IP80" i="2" s="1"/>
  <c r="BV80" i="2"/>
  <c r="BW80" i="2"/>
  <c r="BX80" i="2"/>
  <c r="BY80" i="2"/>
  <c r="BZ80" i="2"/>
  <c r="IQ80" i="2" s="1"/>
  <c r="CA80" i="2"/>
  <c r="CB80" i="2"/>
  <c r="CC80" i="2"/>
  <c r="CD80" i="2"/>
  <c r="CE80" i="2"/>
  <c r="BR81" i="2"/>
  <c r="IN81" i="2" s="1"/>
  <c r="BS81" i="2"/>
  <c r="IO81" i="2" s="1"/>
  <c r="BT81" i="2"/>
  <c r="BU81" i="2"/>
  <c r="IP81" i="2" s="1"/>
  <c r="BV81" i="2"/>
  <c r="BW81" i="2"/>
  <c r="BX81" i="2"/>
  <c r="BY81" i="2"/>
  <c r="BZ81" i="2"/>
  <c r="IQ81" i="2" s="1"/>
  <c r="CA81" i="2"/>
  <c r="CB81" i="2"/>
  <c r="CC81" i="2"/>
  <c r="CD81" i="2"/>
  <c r="CE81" i="2"/>
  <c r="BR82" i="2"/>
  <c r="IN82" i="2" s="1"/>
  <c r="BS82" i="2"/>
  <c r="IO82" i="2" s="1"/>
  <c r="BT82" i="2"/>
  <c r="BU82" i="2"/>
  <c r="IP82" i="2" s="1"/>
  <c r="BV82" i="2"/>
  <c r="BW82" i="2"/>
  <c r="BX82" i="2"/>
  <c r="BY82" i="2"/>
  <c r="BZ82" i="2"/>
  <c r="IQ82" i="2" s="1"/>
  <c r="CA82" i="2"/>
  <c r="CB82" i="2"/>
  <c r="CC82" i="2"/>
  <c r="CD82" i="2"/>
  <c r="CE82" i="2"/>
  <c r="IR82" i="2" s="1"/>
  <c r="BR83" i="2"/>
  <c r="IN83" i="2" s="1"/>
  <c r="BS83" i="2"/>
  <c r="IO83" i="2" s="1"/>
  <c r="BT83" i="2"/>
  <c r="BU83" i="2"/>
  <c r="IP83" i="2" s="1"/>
  <c r="BV83" i="2"/>
  <c r="BW83" i="2"/>
  <c r="BX83" i="2"/>
  <c r="BY83" i="2"/>
  <c r="BZ83" i="2"/>
  <c r="IQ83" i="2" s="1"/>
  <c r="CA83" i="2"/>
  <c r="CB83" i="2"/>
  <c r="CC83" i="2"/>
  <c r="CD83" i="2"/>
  <c r="CE83" i="2"/>
  <c r="IR83" i="2" s="1"/>
  <c r="BR84" i="2"/>
  <c r="IN84" i="2" s="1"/>
  <c r="BS84" i="2"/>
  <c r="IO84" i="2" s="1"/>
  <c r="BT84" i="2"/>
  <c r="BU84" i="2"/>
  <c r="IP84" i="2" s="1"/>
  <c r="BV84" i="2"/>
  <c r="BW84" i="2"/>
  <c r="BX84" i="2"/>
  <c r="BY84" i="2"/>
  <c r="BZ84" i="2"/>
  <c r="IQ84" i="2" s="1"/>
  <c r="CA84" i="2"/>
  <c r="CB84" i="2"/>
  <c r="CC84" i="2"/>
  <c r="CD84" i="2"/>
  <c r="CE84" i="2"/>
  <c r="BR85" i="2"/>
  <c r="IN85" i="2" s="1"/>
  <c r="BS85" i="2"/>
  <c r="IO85" i="2" s="1"/>
  <c r="BT85" i="2"/>
  <c r="BU85" i="2"/>
  <c r="IP85" i="2" s="1"/>
  <c r="BV85" i="2"/>
  <c r="BW85" i="2"/>
  <c r="BX85" i="2"/>
  <c r="BY85" i="2"/>
  <c r="BZ85" i="2"/>
  <c r="IQ85" i="2" s="1"/>
  <c r="CA85" i="2"/>
  <c r="CB85" i="2"/>
  <c r="CC85" i="2"/>
  <c r="CD85" i="2"/>
  <c r="CE85" i="2"/>
  <c r="BR86" i="2"/>
  <c r="IN86" i="2" s="1"/>
  <c r="BS86" i="2"/>
  <c r="IO86" i="2" s="1"/>
  <c r="BT86" i="2"/>
  <c r="BU86" i="2"/>
  <c r="IP86" i="2" s="1"/>
  <c r="BV86" i="2"/>
  <c r="BW86" i="2"/>
  <c r="BX86" i="2"/>
  <c r="BY86" i="2"/>
  <c r="BZ86" i="2"/>
  <c r="IQ86" i="2" s="1"/>
  <c r="CA86" i="2"/>
  <c r="CB86" i="2"/>
  <c r="CC86" i="2"/>
  <c r="CD86" i="2"/>
  <c r="CE86" i="2"/>
  <c r="IR86" i="2" s="1"/>
  <c r="BS64" i="2"/>
  <c r="IO64" i="2" s="1"/>
  <c r="BT64" i="2"/>
  <c r="BU64" i="2"/>
  <c r="IP64" i="2" s="1"/>
  <c r="BV64" i="2"/>
  <c r="BW64" i="2"/>
  <c r="BX64" i="2"/>
  <c r="BY64" i="2"/>
  <c r="BZ64" i="2"/>
  <c r="IQ64" i="2" s="1"/>
  <c r="CA64" i="2"/>
  <c r="CB64" i="2"/>
  <c r="CC64" i="2"/>
  <c r="CD64" i="2"/>
  <c r="CE64" i="2"/>
  <c r="IR64" i="2" s="1"/>
  <c r="BR64" i="2"/>
  <c r="IN64" i="2" s="1"/>
  <c r="AW86" i="2"/>
  <c r="AV86" i="2"/>
  <c r="AU86" i="2"/>
  <c r="AT86" i="2"/>
  <c r="AS86" i="2"/>
  <c r="AR86" i="2"/>
  <c r="AQ86" i="2"/>
  <c r="AP86" i="2"/>
  <c r="AO86" i="2"/>
  <c r="AN86" i="2"/>
  <c r="AM86" i="2"/>
  <c r="AL86" i="2"/>
  <c r="AK86" i="2"/>
  <c r="AJ86" i="2"/>
  <c r="BA86" i="2" s="1"/>
  <c r="IE86" i="2" s="1"/>
  <c r="AW85" i="2"/>
  <c r="AV85" i="2"/>
  <c r="AU85" i="2"/>
  <c r="AT85" i="2"/>
  <c r="AS85" i="2"/>
  <c r="AR85" i="2"/>
  <c r="AQ85" i="2"/>
  <c r="AP85" i="2"/>
  <c r="AO85" i="2"/>
  <c r="AN85" i="2"/>
  <c r="AM85" i="2"/>
  <c r="AL85" i="2"/>
  <c r="AK85" i="2"/>
  <c r="AJ85" i="2"/>
  <c r="BA85" i="2" s="1"/>
  <c r="IE85" i="2" s="1"/>
  <c r="AW84" i="2"/>
  <c r="AV84" i="2"/>
  <c r="AU84" i="2"/>
  <c r="AT84" i="2"/>
  <c r="AS84" i="2"/>
  <c r="AR84" i="2"/>
  <c r="AQ84" i="2"/>
  <c r="AP84" i="2"/>
  <c r="AO84" i="2"/>
  <c r="AN84" i="2"/>
  <c r="AM84" i="2"/>
  <c r="AL84" i="2"/>
  <c r="AK84" i="2"/>
  <c r="AJ84" i="2"/>
  <c r="BA84" i="2" s="1"/>
  <c r="IE84" i="2" s="1"/>
  <c r="AW83" i="2"/>
  <c r="AV83" i="2"/>
  <c r="AU83" i="2"/>
  <c r="AT83" i="2"/>
  <c r="AS83" i="2"/>
  <c r="AR83" i="2"/>
  <c r="AQ83" i="2"/>
  <c r="AP83" i="2"/>
  <c r="AO83" i="2"/>
  <c r="AN83" i="2"/>
  <c r="AM83" i="2"/>
  <c r="AL83" i="2"/>
  <c r="AK83" i="2"/>
  <c r="AJ83" i="2"/>
  <c r="BA83" i="2" s="1"/>
  <c r="IE83" i="2" s="1"/>
  <c r="AW82" i="2"/>
  <c r="AV82" i="2"/>
  <c r="AU82" i="2"/>
  <c r="AT82" i="2"/>
  <c r="AS82" i="2"/>
  <c r="AR82" i="2"/>
  <c r="AQ82" i="2"/>
  <c r="AP82" i="2"/>
  <c r="AO82" i="2"/>
  <c r="AN82" i="2"/>
  <c r="AM82" i="2"/>
  <c r="AL82" i="2"/>
  <c r="AK82" i="2"/>
  <c r="AJ82" i="2"/>
  <c r="BA82" i="2" s="1"/>
  <c r="IE82" i="2" s="1"/>
  <c r="AW81" i="2"/>
  <c r="AV81" i="2"/>
  <c r="AU81" i="2"/>
  <c r="AT81" i="2"/>
  <c r="AS81" i="2"/>
  <c r="AR81" i="2"/>
  <c r="AQ81" i="2"/>
  <c r="AP81" i="2"/>
  <c r="AO81" i="2"/>
  <c r="AN81" i="2"/>
  <c r="AM81" i="2"/>
  <c r="AL81" i="2"/>
  <c r="AK81" i="2"/>
  <c r="AJ81" i="2"/>
  <c r="BA81" i="2" s="1"/>
  <c r="IE81" i="2" s="1"/>
  <c r="AW80" i="2"/>
  <c r="AV80" i="2"/>
  <c r="AU80" i="2"/>
  <c r="AT80" i="2"/>
  <c r="AS80" i="2"/>
  <c r="AR80" i="2"/>
  <c r="AQ80" i="2"/>
  <c r="AP80" i="2"/>
  <c r="AO80" i="2"/>
  <c r="AN80" i="2"/>
  <c r="AM80" i="2"/>
  <c r="AL80" i="2"/>
  <c r="AK80" i="2"/>
  <c r="AJ80" i="2"/>
  <c r="BA80" i="2" s="1"/>
  <c r="IE80" i="2" s="1"/>
  <c r="AW79" i="2"/>
  <c r="AV79" i="2"/>
  <c r="AU79" i="2"/>
  <c r="AT79" i="2"/>
  <c r="AS79" i="2"/>
  <c r="AR79" i="2"/>
  <c r="AQ79" i="2"/>
  <c r="AP79" i="2"/>
  <c r="AO79" i="2"/>
  <c r="AN79" i="2"/>
  <c r="AM79" i="2"/>
  <c r="AL79" i="2"/>
  <c r="AK79" i="2"/>
  <c r="AJ79" i="2"/>
  <c r="BA79" i="2" s="1"/>
  <c r="IE79" i="2" s="1"/>
  <c r="AW78" i="2"/>
  <c r="AV78" i="2"/>
  <c r="AU78" i="2"/>
  <c r="AT78" i="2"/>
  <c r="AS78" i="2"/>
  <c r="AR78" i="2"/>
  <c r="AQ78" i="2"/>
  <c r="AP78" i="2"/>
  <c r="AO78" i="2"/>
  <c r="AN78" i="2"/>
  <c r="AM78" i="2"/>
  <c r="AL78" i="2"/>
  <c r="AK78" i="2"/>
  <c r="AJ78" i="2"/>
  <c r="BA78" i="2" s="1"/>
  <c r="IE78" i="2" s="1"/>
  <c r="AW77" i="2"/>
  <c r="AV77" i="2"/>
  <c r="AU77" i="2"/>
  <c r="AT77" i="2"/>
  <c r="AS77" i="2"/>
  <c r="AR77" i="2"/>
  <c r="AQ77" i="2"/>
  <c r="AP77" i="2"/>
  <c r="AO77" i="2"/>
  <c r="AN77" i="2"/>
  <c r="AM77" i="2"/>
  <c r="AL77" i="2"/>
  <c r="AK77" i="2"/>
  <c r="AJ77" i="2"/>
  <c r="BA77" i="2" s="1"/>
  <c r="IE77" i="2" s="1"/>
  <c r="AW76" i="2"/>
  <c r="AV76" i="2"/>
  <c r="AU76" i="2"/>
  <c r="AT76" i="2"/>
  <c r="AS76" i="2"/>
  <c r="AR76" i="2"/>
  <c r="AQ76" i="2"/>
  <c r="AP76" i="2"/>
  <c r="AO76" i="2"/>
  <c r="AN76" i="2"/>
  <c r="AM76" i="2"/>
  <c r="AL76" i="2"/>
  <c r="AK76" i="2"/>
  <c r="AJ76" i="2"/>
  <c r="BA76" i="2" s="1"/>
  <c r="IE76" i="2" s="1"/>
  <c r="AW75" i="2"/>
  <c r="AV75" i="2"/>
  <c r="AU75" i="2"/>
  <c r="AT75" i="2"/>
  <c r="AS75" i="2"/>
  <c r="AR75" i="2"/>
  <c r="AQ75" i="2"/>
  <c r="AP75" i="2"/>
  <c r="AO75" i="2"/>
  <c r="AN75" i="2"/>
  <c r="AM75" i="2"/>
  <c r="AL75" i="2"/>
  <c r="AK75" i="2"/>
  <c r="AJ75" i="2"/>
  <c r="BA75" i="2" s="1"/>
  <c r="IE75" i="2" s="1"/>
  <c r="AW74" i="2"/>
  <c r="AV74" i="2"/>
  <c r="AU74" i="2"/>
  <c r="AT74" i="2"/>
  <c r="AS74" i="2"/>
  <c r="AR74" i="2"/>
  <c r="AQ74" i="2"/>
  <c r="AP74" i="2"/>
  <c r="AO74" i="2"/>
  <c r="AN74" i="2"/>
  <c r="AM74" i="2"/>
  <c r="AL74" i="2"/>
  <c r="AK74" i="2"/>
  <c r="AJ74" i="2"/>
  <c r="BA74" i="2" s="1"/>
  <c r="IE74" i="2" s="1"/>
  <c r="AW73" i="2"/>
  <c r="AV73" i="2"/>
  <c r="AU73" i="2"/>
  <c r="AT73" i="2"/>
  <c r="AS73" i="2"/>
  <c r="AR73" i="2"/>
  <c r="AQ73" i="2"/>
  <c r="AP73" i="2"/>
  <c r="AO73" i="2"/>
  <c r="AN73" i="2"/>
  <c r="AM73" i="2"/>
  <c r="AL73" i="2"/>
  <c r="AK73" i="2"/>
  <c r="AJ73" i="2"/>
  <c r="BA73" i="2" s="1"/>
  <c r="IE73" i="2" s="1"/>
  <c r="AW72" i="2"/>
  <c r="AV72" i="2"/>
  <c r="AU72" i="2"/>
  <c r="AT72" i="2"/>
  <c r="AS72" i="2"/>
  <c r="AR72" i="2"/>
  <c r="AQ72" i="2"/>
  <c r="AP72" i="2"/>
  <c r="AO72" i="2"/>
  <c r="AN72" i="2"/>
  <c r="AM72" i="2"/>
  <c r="AL72" i="2"/>
  <c r="AK72" i="2"/>
  <c r="AJ72" i="2"/>
  <c r="BA72" i="2" s="1"/>
  <c r="IE72" i="2" s="1"/>
  <c r="AW71" i="2"/>
  <c r="AV71" i="2"/>
  <c r="AU71" i="2"/>
  <c r="AT71" i="2"/>
  <c r="AS71" i="2"/>
  <c r="AR71" i="2"/>
  <c r="AQ71" i="2"/>
  <c r="AP71" i="2"/>
  <c r="AO71" i="2"/>
  <c r="AN71" i="2"/>
  <c r="AM71" i="2"/>
  <c r="AL71" i="2"/>
  <c r="AK71" i="2"/>
  <c r="AJ71" i="2"/>
  <c r="BA71" i="2" s="1"/>
  <c r="IE71" i="2" s="1"/>
  <c r="AW70" i="2"/>
  <c r="AV70" i="2"/>
  <c r="AU70" i="2"/>
  <c r="AT70" i="2"/>
  <c r="AS70" i="2"/>
  <c r="AR70" i="2"/>
  <c r="AQ70" i="2"/>
  <c r="AP70" i="2"/>
  <c r="AO70" i="2"/>
  <c r="AN70" i="2"/>
  <c r="AM70" i="2"/>
  <c r="AL70" i="2"/>
  <c r="AK70" i="2"/>
  <c r="AJ70" i="2"/>
  <c r="BA70" i="2" s="1"/>
  <c r="IE70" i="2" s="1"/>
  <c r="AW69" i="2"/>
  <c r="AV69" i="2"/>
  <c r="AU69" i="2"/>
  <c r="AT69" i="2"/>
  <c r="AS69" i="2"/>
  <c r="AR69" i="2"/>
  <c r="AQ69" i="2"/>
  <c r="AP69" i="2"/>
  <c r="AO69" i="2"/>
  <c r="AN69" i="2"/>
  <c r="AM69" i="2"/>
  <c r="AL69" i="2"/>
  <c r="AK69" i="2"/>
  <c r="AJ69" i="2"/>
  <c r="BA69" i="2" s="1"/>
  <c r="IE69" i="2" s="1"/>
  <c r="AW68" i="2"/>
  <c r="AV68" i="2"/>
  <c r="AU68" i="2"/>
  <c r="AT68" i="2"/>
  <c r="AS68" i="2"/>
  <c r="AR68" i="2"/>
  <c r="AQ68" i="2"/>
  <c r="AP68" i="2"/>
  <c r="AO68" i="2"/>
  <c r="AN68" i="2"/>
  <c r="AM68" i="2"/>
  <c r="AL68" i="2"/>
  <c r="AK68" i="2"/>
  <c r="AJ68" i="2"/>
  <c r="BA68" i="2" s="1"/>
  <c r="IE68" i="2" s="1"/>
  <c r="AW67" i="2"/>
  <c r="AV67" i="2"/>
  <c r="AU67" i="2"/>
  <c r="AT67" i="2"/>
  <c r="AS67" i="2"/>
  <c r="AR67" i="2"/>
  <c r="AQ67" i="2"/>
  <c r="AP67" i="2"/>
  <c r="AO67" i="2"/>
  <c r="AN67" i="2"/>
  <c r="AM67" i="2"/>
  <c r="AL67" i="2"/>
  <c r="AK67" i="2"/>
  <c r="AJ67" i="2"/>
  <c r="BA67" i="2" s="1"/>
  <c r="IE67" i="2" s="1"/>
  <c r="AW66" i="2"/>
  <c r="AV66" i="2"/>
  <c r="AU66" i="2"/>
  <c r="AT66" i="2"/>
  <c r="AS66" i="2"/>
  <c r="AR66" i="2"/>
  <c r="AQ66" i="2"/>
  <c r="AP66" i="2"/>
  <c r="AO66" i="2"/>
  <c r="AN66" i="2"/>
  <c r="AM66" i="2"/>
  <c r="AL66" i="2"/>
  <c r="AK66" i="2"/>
  <c r="AJ66" i="2"/>
  <c r="BA66" i="2" s="1"/>
  <c r="IE66" i="2" s="1"/>
  <c r="AW65" i="2"/>
  <c r="AV65" i="2"/>
  <c r="AU65" i="2"/>
  <c r="AT65" i="2"/>
  <c r="AS65" i="2"/>
  <c r="AR65" i="2"/>
  <c r="AQ65" i="2"/>
  <c r="AP65" i="2"/>
  <c r="AO65" i="2"/>
  <c r="AN65" i="2"/>
  <c r="AM65" i="2"/>
  <c r="AL65" i="2"/>
  <c r="AK65" i="2"/>
  <c r="AJ65" i="2"/>
  <c r="BA65" i="2" s="1"/>
  <c r="IE65" i="2" s="1"/>
  <c r="AW64" i="2"/>
  <c r="AV64" i="2"/>
  <c r="AU64" i="2"/>
  <c r="AT64" i="2"/>
  <c r="AS64" i="2"/>
  <c r="AR64" i="2"/>
  <c r="AQ64" i="2"/>
  <c r="AP64" i="2"/>
  <c r="AO64" i="2"/>
  <c r="AN64" i="2"/>
  <c r="AM64" i="2"/>
  <c r="AL64" i="2"/>
  <c r="AK64" i="2"/>
  <c r="AJ64" i="2"/>
  <c r="BA64" i="2" s="1"/>
  <c r="IE64" i="2" s="1"/>
  <c r="AF86" i="2"/>
  <c r="AE86" i="2"/>
  <c r="AD86" i="2"/>
  <c r="AC86" i="2"/>
  <c r="AB86" i="2"/>
  <c r="AA86" i="2"/>
  <c r="Z86" i="2"/>
  <c r="Y86" i="2"/>
  <c r="X86" i="2"/>
  <c r="W86" i="2"/>
  <c r="V86" i="2"/>
  <c r="U86" i="2"/>
  <c r="T86" i="2"/>
  <c r="S86" i="2"/>
  <c r="AF85" i="2"/>
  <c r="AE85" i="2"/>
  <c r="AD85" i="2"/>
  <c r="AC85" i="2"/>
  <c r="AB85" i="2"/>
  <c r="AA85" i="2"/>
  <c r="Z85" i="2"/>
  <c r="Y85" i="2"/>
  <c r="X85" i="2"/>
  <c r="W85" i="2"/>
  <c r="V85" i="2"/>
  <c r="U85" i="2"/>
  <c r="T85" i="2"/>
  <c r="S85" i="2"/>
  <c r="AF84" i="2"/>
  <c r="AE84" i="2"/>
  <c r="AD84" i="2"/>
  <c r="AC84" i="2"/>
  <c r="AB84" i="2"/>
  <c r="AA84" i="2"/>
  <c r="Z84" i="2"/>
  <c r="Y84" i="2"/>
  <c r="X84" i="2"/>
  <c r="W84" i="2"/>
  <c r="V84" i="2"/>
  <c r="U84" i="2"/>
  <c r="T84" i="2"/>
  <c r="S84" i="2"/>
  <c r="AF83" i="2"/>
  <c r="AE83" i="2"/>
  <c r="AD83" i="2"/>
  <c r="AC83" i="2"/>
  <c r="AB83" i="2"/>
  <c r="AA83" i="2"/>
  <c r="Z83" i="2"/>
  <c r="Y83" i="2"/>
  <c r="X83" i="2"/>
  <c r="W83" i="2"/>
  <c r="V83" i="2"/>
  <c r="U83" i="2"/>
  <c r="T83" i="2"/>
  <c r="S83" i="2"/>
  <c r="AF82" i="2"/>
  <c r="AE82" i="2"/>
  <c r="AD82" i="2"/>
  <c r="AC82" i="2"/>
  <c r="AB82" i="2"/>
  <c r="AA82" i="2"/>
  <c r="Z82" i="2"/>
  <c r="Y82" i="2"/>
  <c r="X82" i="2"/>
  <c r="W82" i="2"/>
  <c r="V82" i="2"/>
  <c r="U82" i="2"/>
  <c r="T82" i="2"/>
  <c r="S82" i="2"/>
  <c r="AF81" i="2"/>
  <c r="AE81" i="2"/>
  <c r="AD81" i="2"/>
  <c r="AC81" i="2"/>
  <c r="AB81" i="2"/>
  <c r="AA81" i="2"/>
  <c r="Z81" i="2"/>
  <c r="Y81" i="2"/>
  <c r="X81" i="2"/>
  <c r="W81" i="2"/>
  <c r="V81" i="2"/>
  <c r="U81" i="2"/>
  <c r="T81" i="2"/>
  <c r="S81" i="2"/>
  <c r="AF80" i="2"/>
  <c r="AE80" i="2"/>
  <c r="AD80" i="2"/>
  <c r="AC80" i="2"/>
  <c r="AB80" i="2"/>
  <c r="AA80" i="2"/>
  <c r="Z80" i="2"/>
  <c r="Y80" i="2"/>
  <c r="X80" i="2"/>
  <c r="W80" i="2"/>
  <c r="V80" i="2"/>
  <c r="U80" i="2"/>
  <c r="T80" i="2"/>
  <c r="S80" i="2"/>
  <c r="AF79" i="2"/>
  <c r="AE79" i="2"/>
  <c r="AD79" i="2"/>
  <c r="AC79" i="2"/>
  <c r="AB79" i="2"/>
  <c r="AA79" i="2"/>
  <c r="Z79" i="2"/>
  <c r="Y79" i="2"/>
  <c r="X79" i="2"/>
  <c r="W79" i="2"/>
  <c r="V79" i="2"/>
  <c r="U79" i="2"/>
  <c r="T79" i="2"/>
  <c r="S79" i="2"/>
  <c r="AF78" i="2"/>
  <c r="AE78" i="2"/>
  <c r="AD78" i="2"/>
  <c r="AC78" i="2"/>
  <c r="AB78" i="2"/>
  <c r="AA78" i="2"/>
  <c r="Z78" i="2"/>
  <c r="Y78" i="2"/>
  <c r="X78" i="2"/>
  <c r="W78" i="2"/>
  <c r="V78" i="2"/>
  <c r="U78" i="2"/>
  <c r="T78" i="2"/>
  <c r="S78" i="2"/>
  <c r="AF77" i="2"/>
  <c r="AE77" i="2"/>
  <c r="AD77" i="2"/>
  <c r="AC77" i="2"/>
  <c r="AB77" i="2"/>
  <c r="AA77" i="2"/>
  <c r="Z77" i="2"/>
  <c r="Y77" i="2"/>
  <c r="X77" i="2"/>
  <c r="W77" i="2"/>
  <c r="V77" i="2"/>
  <c r="U77" i="2"/>
  <c r="T77" i="2"/>
  <c r="S77" i="2"/>
  <c r="AF76" i="2"/>
  <c r="AE76" i="2"/>
  <c r="AD76" i="2"/>
  <c r="AC76" i="2"/>
  <c r="AB76" i="2"/>
  <c r="AA76" i="2"/>
  <c r="Z76" i="2"/>
  <c r="Y76" i="2"/>
  <c r="X76" i="2"/>
  <c r="W76" i="2"/>
  <c r="V76" i="2"/>
  <c r="U76" i="2"/>
  <c r="T76" i="2"/>
  <c r="S76" i="2"/>
  <c r="AF75" i="2"/>
  <c r="AE75" i="2"/>
  <c r="AD75" i="2"/>
  <c r="AC75" i="2"/>
  <c r="AB75" i="2"/>
  <c r="AA75" i="2"/>
  <c r="Z75" i="2"/>
  <c r="Y75" i="2"/>
  <c r="X75" i="2"/>
  <c r="W75" i="2"/>
  <c r="V75" i="2"/>
  <c r="U75" i="2"/>
  <c r="T75" i="2"/>
  <c r="S75" i="2"/>
  <c r="AF74" i="2"/>
  <c r="AE74" i="2"/>
  <c r="AD74" i="2"/>
  <c r="AC74" i="2"/>
  <c r="AB74" i="2"/>
  <c r="AA74" i="2"/>
  <c r="Z74" i="2"/>
  <c r="Y74" i="2"/>
  <c r="X74" i="2"/>
  <c r="W74" i="2"/>
  <c r="V74" i="2"/>
  <c r="U74" i="2"/>
  <c r="T74" i="2"/>
  <c r="S74" i="2"/>
  <c r="AF73" i="2"/>
  <c r="AE73" i="2"/>
  <c r="AD73" i="2"/>
  <c r="AC73" i="2"/>
  <c r="AB73" i="2"/>
  <c r="AA73" i="2"/>
  <c r="Z73" i="2"/>
  <c r="Y73" i="2"/>
  <c r="X73" i="2"/>
  <c r="W73" i="2"/>
  <c r="V73" i="2"/>
  <c r="U73" i="2"/>
  <c r="T73" i="2"/>
  <c r="S73" i="2"/>
  <c r="AF72" i="2"/>
  <c r="AE72" i="2"/>
  <c r="AD72" i="2"/>
  <c r="AC72" i="2"/>
  <c r="AB72" i="2"/>
  <c r="AA72" i="2"/>
  <c r="Z72" i="2"/>
  <c r="Y72" i="2"/>
  <c r="X72" i="2"/>
  <c r="W72" i="2"/>
  <c r="V72" i="2"/>
  <c r="U72" i="2"/>
  <c r="T72" i="2"/>
  <c r="S72" i="2"/>
  <c r="AF71" i="2"/>
  <c r="AE71" i="2"/>
  <c r="AD71" i="2"/>
  <c r="AC71" i="2"/>
  <c r="AB71" i="2"/>
  <c r="AA71" i="2"/>
  <c r="Z71" i="2"/>
  <c r="Y71" i="2"/>
  <c r="X71" i="2"/>
  <c r="W71" i="2"/>
  <c r="V71" i="2"/>
  <c r="U71" i="2"/>
  <c r="T71" i="2"/>
  <c r="S71" i="2"/>
  <c r="AF70" i="2"/>
  <c r="AE70" i="2"/>
  <c r="AD70" i="2"/>
  <c r="AC70" i="2"/>
  <c r="AB70" i="2"/>
  <c r="AA70" i="2"/>
  <c r="Z70" i="2"/>
  <c r="Y70" i="2"/>
  <c r="X70" i="2"/>
  <c r="W70" i="2"/>
  <c r="V70" i="2"/>
  <c r="U70" i="2"/>
  <c r="T70" i="2"/>
  <c r="S70" i="2"/>
  <c r="AF69" i="2"/>
  <c r="AE69" i="2"/>
  <c r="AD69" i="2"/>
  <c r="AC69" i="2"/>
  <c r="AB69" i="2"/>
  <c r="AA69" i="2"/>
  <c r="Z69" i="2"/>
  <c r="Y69" i="2"/>
  <c r="X69" i="2"/>
  <c r="W69" i="2"/>
  <c r="V69" i="2"/>
  <c r="U69" i="2"/>
  <c r="T69" i="2"/>
  <c r="S69" i="2"/>
  <c r="AF68" i="2"/>
  <c r="AE68" i="2"/>
  <c r="AD68" i="2"/>
  <c r="AC68" i="2"/>
  <c r="AB68" i="2"/>
  <c r="AA68" i="2"/>
  <c r="Z68" i="2"/>
  <c r="Y68" i="2"/>
  <c r="X68" i="2"/>
  <c r="W68" i="2"/>
  <c r="V68" i="2"/>
  <c r="U68" i="2"/>
  <c r="T68" i="2"/>
  <c r="S68" i="2"/>
  <c r="AF67" i="2"/>
  <c r="AE67" i="2"/>
  <c r="AD67" i="2"/>
  <c r="AC67" i="2"/>
  <c r="AB67" i="2"/>
  <c r="AA67" i="2"/>
  <c r="Z67" i="2"/>
  <c r="Y67" i="2"/>
  <c r="X67" i="2"/>
  <c r="W67" i="2"/>
  <c r="V67" i="2"/>
  <c r="U67" i="2"/>
  <c r="T67" i="2"/>
  <c r="S67" i="2"/>
  <c r="AF66" i="2"/>
  <c r="AE66" i="2"/>
  <c r="AD66" i="2"/>
  <c r="AC66" i="2"/>
  <c r="AB66" i="2"/>
  <c r="AA66" i="2"/>
  <c r="Z66" i="2"/>
  <c r="Y66" i="2"/>
  <c r="X66" i="2"/>
  <c r="W66" i="2"/>
  <c r="V66" i="2"/>
  <c r="U66" i="2"/>
  <c r="T66" i="2"/>
  <c r="S66" i="2"/>
  <c r="AF65" i="2"/>
  <c r="AE65" i="2"/>
  <c r="AD65" i="2"/>
  <c r="AC65" i="2"/>
  <c r="AB65" i="2"/>
  <c r="AA65" i="2"/>
  <c r="Z65" i="2"/>
  <c r="Y65" i="2"/>
  <c r="X65" i="2"/>
  <c r="W65" i="2"/>
  <c r="V65" i="2"/>
  <c r="U65" i="2"/>
  <c r="T65" i="2"/>
  <c r="S65" i="2"/>
  <c r="AF64" i="2"/>
  <c r="AE64" i="2"/>
  <c r="AD64" i="2"/>
  <c r="AC64" i="2"/>
  <c r="AB64" i="2"/>
  <c r="AA64" i="2"/>
  <c r="Z64" i="2"/>
  <c r="Y64" i="2"/>
  <c r="X64" i="2"/>
  <c r="W64" i="2"/>
  <c r="V64" i="2"/>
  <c r="U64" i="2"/>
  <c r="T64" i="2"/>
  <c r="S64" i="2"/>
  <c r="B65" i="2"/>
  <c r="HW65" i="2" s="1"/>
  <c r="C65" i="2"/>
  <c r="HX65" i="2" s="1"/>
  <c r="D65" i="2"/>
  <c r="E65" i="2"/>
  <c r="HY65" i="2" s="1"/>
  <c r="F65" i="2"/>
  <c r="G65" i="2"/>
  <c r="H65" i="2"/>
  <c r="I65" i="2"/>
  <c r="J65" i="2"/>
  <c r="HZ65" i="2" s="1"/>
  <c r="K65" i="2"/>
  <c r="L65" i="2"/>
  <c r="M65" i="2"/>
  <c r="N65" i="2"/>
  <c r="O65" i="2"/>
  <c r="IA65" i="2" s="1"/>
  <c r="B66" i="2"/>
  <c r="HW66" i="2" s="1"/>
  <c r="C66" i="2"/>
  <c r="HX66" i="2" s="1"/>
  <c r="D66" i="2"/>
  <c r="E66" i="2"/>
  <c r="HY66" i="2" s="1"/>
  <c r="F66" i="2"/>
  <c r="G66" i="2"/>
  <c r="H66" i="2"/>
  <c r="I66" i="2"/>
  <c r="J66" i="2"/>
  <c r="HZ66" i="2" s="1"/>
  <c r="K66" i="2"/>
  <c r="L66" i="2"/>
  <c r="M66" i="2"/>
  <c r="N66" i="2"/>
  <c r="O66" i="2"/>
  <c r="IA66" i="2" s="1"/>
  <c r="B67" i="2"/>
  <c r="HW67" i="2" s="1"/>
  <c r="C67" i="2"/>
  <c r="HX67" i="2" s="1"/>
  <c r="D67" i="2"/>
  <c r="E67" i="2"/>
  <c r="HY67" i="2" s="1"/>
  <c r="F67" i="2"/>
  <c r="G67" i="2"/>
  <c r="H67" i="2"/>
  <c r="I67" i="2"/>
  <c r="J67" i="2"/>
  <c r="HZ67" i="2" s="1"/>
  <c r="K67" i="2"/>
  <c r="L67" i="2"/>
  <c r="M67" i="2"/>
  <c r="N67" i="2"/>
  <c r="O67" i="2"/>
  <c r="IA67" i="2" s="1"/>
  <c r="B68" i="2"/>
  <c r="HW68" i="2" s="1"/>
  <c r="C68" i="2"/>
  <c r="HX68" i="2" s="1"/>
  <c r="D68" i="2"/>
  <c r="E68" i="2"/>
  <c r="HY68" i="2" s="1"/>
  <c r="F68" i="2"/>
  <c r="G68" i="2"/>
  <c r="H68" i="2"/>
  <c r="I68" i="2"/>
  <c r="J68" i="2"/>
  <c r="HZ68" i="2" s="1"/>
  <c r="K68" i="2"/>
  <c r="L68" i="2"/>
  <c r="M68" i="2"/>
  <c r="N68" i="2"/>
  <c r="O68" i="2"/>
  <c r="IA68" i="2" s="1"/>
  <c r="B69" i="2"/>
  <c r="HW69" i="2" s="1"/>
  <c r="C69" i="2"/>
  <c r="HX69" i="2" s="1"/>
  <c r="D69" i="2"/>
  <c r="E69" i="2"/>
  <c r="HY69" i="2" s="1"/>
  <c r="F69" i="2"/>
  <c r="G69" i="2"/>
  <c r="H69" i="2"/>
  <c r="I69" i="2"/>
  <c r="J69" i="2"/>
  <c r="HZ69" i="2" s="1"/>
  <c r="K69" i="2"/>
  <c r="L69" i="2"/>
  <c r="M69" i="2"/>
  <c r="N69" i="2"/>
  <c r="O69" i="2"/>
  <c r="IA69" i="2" s="1"/>
  <c r="B70" i="2"/>
  <c r="HW70" i="2" s="1"/>
  <c r="C70" i="2"/>
  <c r="HX70" i="2" s="1"/>
  <c r="D70" i="2"/>
  <c r="E70" i="2"/>
  <c r="HY70" i="2" s="1"/>
  <c r="F70" i="2"/>
  <c r="G70" i="2"/>
  <c r="H70" i="2"/>
  <c r="I70" i="2"/>
  <c r="J70" i="2"/>
  <c r="HZ70" i="2" s="1"/>
  <c r="K70" i="2"/>
  <c r="L70" i="2"/>
  <c r="M70" i="2"/>
  <c r="N70" i="2"/>
  <c r="O70" i="2"/>
  <c r="IA70" i="2" s="1"/>
  <c r="B71" i="2"/>
  <c r="HW71" i="2" s="1"/>
  <c r="C71" i="2"/>
  <c r="HX71" i="2" s="1"/>
  <c r="D71" i="2"/>
  <c r="E71" i="2"/>
  <c r="HY71" i="2" s="1"/>
  <c r="F71" i="2"/>
  <c r="G71" i="2"/>
  <c r="H71" i="2"/>
  <c r="I71" i="2"/>
  <c r="J71" i="2"/>
  <c r="HZ71" i="2" s="1"/>
  <c r="K71" i="2"/>
  <c r="L71" i="2"/>
  <c r="M71" i="2"/>
  <c r="N71" i="2"/>
  <c r="O71" i="2"/>
  <c r="IA71" i="2" s="1"/>
  <c r="B72" i="2"/>
  <c r="HW72" i="2" s="1"/>
  <c r="C72" i="2"/>
  <c r="HX72" i="2" s="1"/>
  <c r="D72" i="2"/>
  <c r="E72" i="2"/>
  <c r="HY72" i="2" s="1"/>
  <c r="F72" i="2"/>
  <c r="G72" i="2"/>
  <c r="H72" i="2"/>
  <c r="I72" i="2"/>
  <c r="J72" i="2"/>
  <c r="HZ72" i="2" s="1"/>
  <c r="K72" i="2"/>
  <c r="L72" i="2"/>
  <c r="M72" i="2"/>
  <c r="N72" i="2"/>
  <c r="O72" i="2"/>
  <c r="IA72" i="2" s="1"/>
  <c r="B73" i="2"/>
  <c r="HW73" i="2" s="1"/>
  <c r="C73" i="2"/>
  <c r="HX73" i="2" s="1"/>
  <c r="D73" i="2"/>
  <c r="E73" i="2"/>
  <c r="HY73" i="2" s="1"/>
  <c r="F73" i="2"/>
  <c r="G73" i="2"/>
  <c r="H73" i="2"/>
  <c r="I73" i="2"/>
  <c r="J73" i="2"/>
  <c r="HZ73" i="2" s="1"/>
  <c r="K73" i="2"/>
  <c r="L73" i="2"/>
  <c r="M73" i="2"/>
  <c r="N73" i="2"/>
  <c r="O73" i="2"/>
  <c r="IA73" i="2" s="1"/>
  <c r="B74" i="2"/>
  <c r="HW74" i="2" s="1"/>
  <c r="C74" i="2"/>
  <c r="HX74" i="2" s="1"/>
  <c r="D74" i="2"/>
  <c r="E74" i="2"/>
  <c r="HY74" i="2" s="1"/>
  <c r="F74" i="2"/>
  <c r="G74" i="2"/>
  <c r="H74" i="2"/>
  <c r="I74" i="2"/>
  <c r="J74" i="2"/>
  <c r="HZ74" i="2" s="1"/>
  <c r="K74" i="2"/>
  <c r="L74" i="2"/>
  <c r="M74" i="2"/>
  <c r="N74" i="2"/>
  <c r="O74" i="2"/>
  <c r="IA74" i="2" s="1"/>
  <c r="B75" i="2"/>
  <c r="HW75" i="2" s="1"/>
  <c r="C75" i="2"/>
  <c r="HX75" i="2" s="1"/>
  <c r="D75" i="2"/>
  <c r="E75" i="2"/>
  <c r="HY75" i="2" s="1"/>
  <c r="F75" i="2"/>
  <c r="G75" i="2"/>
  <c r="H75" i="2"/>
  <c r="I75" i="2"/>
  <c r="J75" i="2"/>
  <c r="HZ75" i="2" s="1"/>
  <c r="K75" i="2"/>
  <c r="L75" i="2"/>
  <c r="M75" i="2"/>
  <c r="N75" i="2"/>
  <c r="O75" i="2"/>
  <c r="IA75" i="2" s="1"/>
  <c r="B76" i="2"/>
  <c r="HW76" i="2" s="1"/>
  <c r="C76" i="2"/>
  <c r="HX76" i="2" s="1"/>
  <c r="D76" i="2"/>
  <c r="E76" i="2"/>
  <c r="HY76" i="2" s="1"/>
  <c r="F76" i="2"/>
  <c r="G76" i="2"/>
  <c r="H76" i="2"/>
  <c r="I76" i="2"/>
  <c r="J76" i="2"/>
  <c r="HZ76" i="2" s="1"/>
  <c r="K76" i="2"/>
  <c r="L76" i="2"/>
  <c r="M76" i="2"/>
  <c r="N76" i="2"/>
  <c r="O76" i="2"/>
  <c r="B77" i="2"/>
  <c r="HW77" i="2" s="1"/>
  <c r="C77" i="2"/>
  <c r="HX77" i="2" s="1"/>
  <c r="D77" i="2"/>
  <c r="E77" i="2"/>
  <c r="HY77" i="2" s="1"/>
  <c r="F77" i="2"/>
  <c r="G77" i="2"/>
  <c r="H77" i="2"/>
  <c r="I77" i="2"/>
  <c r="J77" i="2"/>
  <c r="HZ77" i="2" s="1"/>
  <c r="K77" i="2"/>
  <c r="L77" i="2"/>
  <c r="M77" i="2"/>
  <c r="N77" i="2"/>
  <c r="O77" i="2"/>
  <c r="IA77" i="2" s="1"/>
  <c r="B78" i="2"/>
  <c r="HW78" i="2" s="1"/>
  <c r="C78" i="2"/>
  <c r="HX78" i="2" s="1"/>
  <c r="D78" i="2"/>
  <c r="E78" i="2"/>
  <c r="HY78" i="2" s="1"/>
  <c r="F78" i="2"/>
  <c r="G78" i="2"/>
  <c r="H78" i="2"/>
  <c r="I78" i="2"/>
  <c r="J78" i="2"/>
  <c r="HZ78" i="2" s="1"/>
  <c r="K78" i="2"/>
  <c r="L78" i="2"/>
  <c r="M78" i="2"/>
  <c r="N78" i="2"/>
  <c r="O78" i="2"/>
  <c r="IA78" i="2" s="1"/>
  <c r="B79" i="2"/>
  <c r="HW79" i="2" s="1"/>
  <c r="C79" i="2"/>
  <c r="HX79" i="2" s="1"/>
  <c r="D79" i="2"/>
  <c r="E79" i="2"/>
  <c r="HY79" i="2" s="1"/>
  <c r="F79" i="2"/>
  <c r="G79" i="2"/>
  <c r="H79" i="2"/>
  <c r="I79" i="2"/>
  <c r="J79" i="2"/>
  <c r="HZ79" i="2" s="1"/>
  <c r="K79" i="2"/>
  <c r="L79" i="2"/>
  <c r="M79" i="2"/>
  <c r="N79" i="2"/>
  <c r="O79" i="2"/>
  <c r="IA79" i="2" s="1"/>
  <c r="B80" i="2"/>
  <c r="HW80" i="2" s="1"/>
  <c r="C80" i="2"/>
  <c r="HX80" i="2" s="1"/>
  <c r="D80" i="2"/>
  <c r="E80" i="2"/>
  <c r="HY80" i="2" s="1"/>
  <c r="F80" i="2"/>
  <c r="G80" i="2"/>
  <c r="H80" i="2"/>
  <c r="I80" i="2"/>
  <c r="J80" i="2"/>
  <c r="HZ80" i="2" s="1"/>
  <c r="K80" i="2"/>
  <c r="L80" i="2"/>
  <c r="M80" i="2"/>
  <c r="N80" i="2"/>
  <c r="O80" i="2"/>
  <c r="B81" i="2"/>
  <c r="HW81" i="2" s="1"/>
  <c r="C81" i="2"/>
  <c r="HX81" i="2" s="1"/>
  <c r="D81" i="2"/>
  <c r="E81" i="2"/>
  <c r="HY81" i="2" s="1"/>
  <c r="F81" i="2"/>
  <c r="G81" i="2"/>
  <c r="H81" i="2"/>
  <c r="I81" i="2"/>
  <c r="J81" i="2"/>
  <c r="HZ81" i="2" s="1"/>
  <c r="K81" i="2"/>
  <c r="L81" i="2"/>
  <c r="M81" i="2"/>
  <c r="N81" i="2"/>
  <c r="O81" i="2"/>
  <c r="IA81" i="2" s="1"/>
  <c r="B82" i="2"/>
  <c r="HW82" i="2" s="1"/>
  <c r="C82" i="2"/>
  <c r="HX82" i="2" s="1"/>
  <c r="D82" i="2"/>
  <c r="E82" i="2"/>
  <c r="HY82" i="2" s="1"/>
  <c r="F82" i="2"/>
  <c r="G82" i="2"/>
  <c r="H82" i="2"/>
  <c r="I82" i="2"/>
  <c r="J82" i="2"/>
  <c r="HZ82" i="2" s="1"/>
  <c r="K82" i="2"/>
  <c r="L82" i="2"/>
  <c r="M82" i="2"/>
  <c r="N82" i="2"/>
  <c r="O82" i="2"/>
  <c r="IA82" i="2" s="1"/>
  <c r="B83" i="2"/>
  <c r="HW83" i="2" s="1"/>
  <c r="C83" i="2"/>
  <c r="HX83" i="2" s="1"/>
  <c r="D83" i="2"/>
  <c r="E83" i="2"/>
  <c r="HY83" i="2" s="1"/>
  <c r="F83" i="2"/>
  <c r="G83" i="2"/>
  <c r="H83" i="2"/>
  <c r="I83" i="2"/>
  <c r="J83" i="2"/>
  <c r="HZ83" i="2" s="1"/>
  <c r="K83" i="2"/>
  <c r="L83" i="2"/>
  <c r="M83" i="2"/>
  <c r="N83" i="2"/>
  <c r="O83" i="2"/>
  <c r="IA83" i="2" s="1"/>
  <c r="B84" i="2"/>
  <c r="HW84" i="2" s="1"/>
  <c r="C84" i="2"/>
  <c r="HX84" i="2" s="1"/>
  <c r="D84" i="2"/>
  <c r="E84" i="2"/>
  <c r="HY84" i="2" s="1"/>
  <c r="F84" i="2"/>
  <c r="G84" i="2"/>
  <c r="H84" i="2"/>
  <c r="I84" i="2"/>
  <c r="J84" i="2"/>
  <c r="HZ84" i="2" s="1"/>
  <c r="K84" i="2"/>
  <c r="L84" i="2"/>
  <c r="M84" i="2"/>
  <c r="N84" i="2"/>
  <c r="O84" i="2"/>
  <c r="B85" i="2"/>
  <c r="HW85" i="2" s="1"/>
  <c r="C85" i="2"/>
  <c r="HX85" i="2" s="1"/>
  <c r="D85" i="2"/>
  <c r="E85" i="2"/>
  <c r="HY85" i="2" s="1"/>
  <c r="F85" i="2"/>
  <c r="G85" i="2"/>
  <c r="H85" i="2"/>
  <c r="I85" i="2"/>
  <c r="J85" i="2"/>
  <c r="HZ85" i="2" s="1"/>
  <c r="K85" i="2"/>
  <c r="L85" i="2"/>
  <c r="M85" i="2"/>
  <c r="N85" i="2"/>
  <c r="O85" i="2"/>
  <c r="IA85" i="2" s="1"/>
  <c r="B86" i="2"/>
  <c r="HW86" i="2" s="1"/>
  <c r="C86" i="2"/>
  <c r="HX86" i="2" s="1"/>
  <c r="D86" i="2"/>
  <c r="E86" i="2"/>
  <c r="HY86" i="2" s="1"/>
  <c r="F86" i="2"/>
  <c r="G86" i="2"/>
  <c r="H86" i="2"/>
  <c r="I86" i="2"/>
  <c r="J86" i="2"/>
  <c r="HZ86" i="2" s="1"/>
  <c r="K86" i="2"/>
  <c r="L86" i="2"/>
  <c r="M86" i="2"/>
  <c r="N86" i="2"/>
  <c r="O86" i="2"/>
  <c r="IA86" i="2" s="1"/>
  <c r="C64" i="2"/>
  <c r="HX64" i="2" s="1"/>
  <c r="D64" i="2"/>
  <c r="E64" i="2"/>
  <c r="HY64" i="2" s="1"/>
  <c r="F64" i="2"/>
  <c r="G64" i="2"/>
  <c r="H64" i="2"/>
  <c r="I64" i="2"/>
  <c r="J64" i="2"/>
  <c r="HZ64" i="2" s="1"/>
  <c r="K64" i="2"/>
  <c r="L64" i="2"/>
  <c r="M64" i="2"/>
  <c r="N64" i="2"/>
  <c r="O64" i="2"/>
  <c r="IA64" i="2" s="1"/>
  <c r="B64" i="2"/>
  <c r="HW64" i="2" s="1"/>
  <c r="CE58" i="2"/>
  <c r="CD58" i="2"/>
  <c r="CC58" i="2"/>
  <c r="CB58" i="2"/>
  <c r="CA58" i="2"/>
  <c r="BZ58" i="2"/>
  <c r="BY58" i="2"/>
  <c r="BX58" i="2"/>
  <c r="BW58" i="2"/>
  <c r="BV58" i="2"/>
  <c r="BU58" i="2"/>
  <c r="BT58" i="2"/>
  <c r="BS58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CE41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G42" i="2" s="1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G43" i="2" s="1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G44" i="2" s="1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G46" i="2" s="1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G47" i="2" s="1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G48" i="2" s="1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G50" i="2" s="1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CG51" i="2" s="1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CE52" i="2"/>
  <c r="CG52" i="2" s="1"/>
  <c r="BR53" i="2"/>
  <c r="BS53" i="2"/>
  <c r="BT53" i="2"/>
  <c r="BU53" i="2"/>
  <c r="BV53" i="2"/>
  <c r="BW53" i="2"/>
  <c r="BX53" i="2"/>
  <c r="BY53" i="2"/>
  <c r="BZ53" i="2"/>
  <c r="CA53" i="2"/>
  <c r="CB53" i="2"/>
  <c r="CC53" i="2"/>
  <c r="CD53" i="2"/>
  <c r="CE53" i="2"/>
  <c r="BR54" i="2"/>
  <c r="BS54" i="2"/>
  <c r="BT54" i="2"/>
  <c r="BU54" i="2"/>
  <c r="BV54" i="2"/>
  <c r="BW54" i="2"/>
  <c r="BX54" i="2"/>
  <c r="BY54" i="2"/>
  <c r="BZ54" i="2"/>
  <c r="CA54" i="2"/>
  <c r="CB54" i="2"/>
  <c r="CC54" i="2"/>
  <c r="CD54" i="2"/>
  <c r="CE54" i="2"/>
  <c r="CG54" i="2" s="1"/>
  <c r="BR55" i="2"/>
  <c r="BS55" i="2"/>
  <c r="BT55" i="2"/>
  <c r="BU55" i="2"/>
  <c r="BV55" i="2"/>
  <c r="BW55" i="2"/>
  <c r="BX55" i="2"/>
  <c r="BY55" i="2"/>
  <c r="BZ55" i="2"/>
  <c r="CA55" i="2"/>
  <c r="CB55" i="2"/>
  <c r="CC55" i="2"/>
  <c r="CD55" i="2"/>
  <c r="CE55" i="2"/>
  <c r="CG55" i="2" s="1"/>
  <c r="BR56" i="2"/>
  <c r="BS56" i="2"/>
  <c r="BT56" i="2"/>
  <c r="BU56" i="2"/>
  <c r="BV56" i="2"/>
  <c r="BW56" i="2"/>
  <c r="BX56" i="2"/>
  <c r="BY56" i="2"/>
  <c r="BZ56" i="2"/>
  <c r="CA56" i="2"/>
  <c r="CB56" i="2"/>
  <c r="CC56" i="2"/>
  <c r="CD56" i="2"/>
  <c r="CE56" i="2"/>
  <c r="CG56" i="2" s="1"/>
  <c r="BR57" i="2"/>
  <c r="BS57" i="2"/>
  <c r="BT57" i="2"/>
  <c r="BU57" i="2"/>
  <c r="BV57" i="2"/>
  <c r="BW57" i="2"/>
  <c r="BX57" i="2"/>
  <c r="BY57" i="2"/>
  <c r="BZ57" i="2"/>
  <c r="CA57" i="2"/>
  <c r="CB57" i="2"/>
  <c r="CC57" i="2"/>
  <c r="CD57" i="2"/>
  <c r="CE57" i="2"/>
  <c r="BS40" i="2"/>
  <c r="BT40" i="2"/>
  <c r="BU40" i="2"/>
  <c r="BV40" i="2"/>
  <c r="BW40" i="2"/>
  <c r="BX40" i="2"/>
  <c r="BY40" i="2"/>
  <c r="BZ40" i="2"/>
  <c r="CA40" i="2"/>
  <c r="CB40" i="2"/>
  <c r="CC40" i="2"/>
  <c r="CD40" i="2"/>
  <c r="CE40" i="2"/>
  <c r="CG40" i="2" s="1"/>
  <c r="BR40" i="2"/>
  <c r="BA58" i="2"/>
  <c r="AW58" i="2"/>
  <c r="AV58" i="2"/>
  <c r="AU58" i="2"/>
  <c r="AT58" i="2"/>
  <c r="AS58" i="2"/>
  <c r="AR58" i="2"/>
  <c r="AQ58" i="2"/>
  <c r="AP58" i="2"/>
  <c r="AO58" i="2"/>
  <c r="AN58" i="2"/>
  <c r="AM58" i="2"/>
  <c r="AL58" i="2"/>
  <c r="AK58" i="2"/>
  <c r="AW57" i="2"/>
  <c r="AY57" i="2" s="1"/>
  <c r="AV57" i="2"/>
  <c r="AU57" i="2"/>
  <c r="AT57" i="2"/>
  <c r="AS57" i="2"/>
  <c r="AR57" i="2"/>
  <c r="AQ57" i="2"/>
  <c r="AP57" i="2"/>
  <c r="AO57" i="2"/>
  <c r="AN57" i="2"/>
  <c r="AM57" i="2"/>
  <c r="AL57" i="2"/>
  <c r="AK57" i="2"/>
  <c r="AJ57" i="2"/>
  <c r="BA57" i="2" s="1"/>
  <c r="AW56" i="2"/>
  <c r="AV56" i="2"/>
  <c r="AU56" i="2"/>
  <c r="AT56" i="2"/>
  <c r="AS56" i="2"/>
  <c r="AR56" i="2"/>
  <c r="AQ56" i="2"/>
  <c r="AP56" i="2"/>
  <c r="AO56" i="2"/>
  <c r="AN56" i="2"/>
  <c r="AM56" i="2"/>
  <c r="AL56" i="2"/>
  <c r="AK56" i="2"/>
  <c r="AJ56" i="2"/>
  <c r="BA56" i="2" s="1"/>
  <c r="AW55" i="2"/>
  <c r="AV55" i="2"/>
  <c r="AU55" i="2"/>
  <c r="AT55" i="2"/>
  <c r="AS55" i="2"/>
  <c r="AR55" i="2"/>
  <c r="AQ55" i="2"/>
  <c r="AP55" i="2"/>
  <c r="AO55" i="2"/>
  <c r="AN55" i="2"/>
  <c r="AM55" i="2"/>
  <c r="AL55" i="2"/>
  <c r="AK55" i="2"/>
  <c r="AJ55" i="2"/>
  <c r="BA55" i="2" s="1"/>
  <c r="AW54" i="2"/>
  <c r="AV54" i="2"/>
  <c r="AU54" i="2"/>
  <c r="AT54" i="2"/>
  <c r="AS54" i="2"/>
  <c r="AR54" i="2"/>
  <c r="AQ54" i="2"/>
  <c r="AP54" i="2"/>
  <c r="AO54" i="2"/>
  <c r="AN54" i="2"/>
  <c r="AM54" i="2"/>
  <c r="AL54" i="2"/>
  <c r="AK54" i="2"/>
  <c r="AJ54" i="2"/>
  <c r="BA54" i="2" s="1"/>
  <c r="AW53" i="2"/>
  <c r="AV53" i="2"/>
  <c r="AU53" i="2"/>
  <c r="AT53" i="2"/>
  <c r="AS53" i="2"/>
  <c r="AR53" i="2"/>
  <c r="AQ53" i="2"/>
  <c r="AP53" i="2"/>
  <c r="AO53" i="2"/>
  <c r="AN53" i="2"/>
  <c r="AM53" i="2"/>
  <c r="AL53" i="2"/>
  <c r="AK53" i="2"/>
  <c r="AJ53" i="2"/>
  <c r="BA53" i="2" s="1"/>
  <c r="AW52" i="2"/>
  <c r="AV52" i="2"/>
  <c r="AU52" i="2"/>
  <c r="AT52" i="2"/>
  <c r="AS52" i="2"/>
  <c r="AR52" i="2"/>
  <c r="AQ52" i="2"/>
  <c r="AP52" i="2"/>
  <c r="AO52" i="2"/>
  <c r="AN52" i="2"/>
  <c r="AM52" i="2"/>
  <c r="AL52" i="2"/>
  <c r="AK52" i="2"/>
  <c r="AJ52" i="2"/>
  <c r="BA52" i="2" s="1"/>
  <c r="AW51" i="2"/>
  <c r="AV51" i="2"/>
  <c r="AU51" i="2"/>
  <c r="AT51" i="2"/>
  <c r="AS51" i="2"/>
  <c r="AR51" i="2"/>
  <c r="AQ51" i="2"/>
  <c r="AP51" i="2"/>
  <c r="AO51" i="2"/>
  <c r="AN51" i="2"/>
  <c r="AM51" i="2"/>
  <c r="AL51" i="2"/>
  <c r="AK51" i="2"/>
  <c r="AJ51" i="2"/>
  <c r="BA51" i="2" s="1"/>
  <c r="AW50" i="2"/>
  <c r="AV50" i="2"/>
  <c r="AU50" i="2"/>
  <c r="AT50" i="2"/>
  <c r="AS50" i="2"/>
  <c r="AR50" i="2"/>
  <c r="AQ50" i="2"/>
  <c r="AP50" i="2"/>
  <c r="AO50" i="2"/>
  <c r="AN50" i="2"/>
  <c r="AM50" i="2"/>
  <c r="AL50" i="2"/>
  <c r="AK50" i="2"/>
  <c r="AJ50" i="2"/>
  <c r="BA50" i="2" s="1"/>
  <c r="AW49" i="2"/>
  <c r="AV49" i="2"/>
  <c r="AU49" i="2"/>
  <c r="AT49" i="2"/>
  <c r="AS49" i="2"/>
  <c r="AR49" i="2"/>
  <c r="AQ49" i="2"/>
  <c r="AP49" i="2"/>
  <c r="AO49" i="2"/>
  <c r="AN49" i="2"/>
  <c r="AM49" i="2"/>
  <c r="AL49" i="2"/>
  <c r="AK49" i="2"/>
  <c r="AJ49" i="2"/>
  <c r="BA49" i="2" s="1"/>
  <c r="AW48" i="2"/>
  <c r="AV48" i="2"/>
  <c r="AU48" i="2"/>
  <c r="AT48" i="2"/>
  <c r="AS48" i="2"/>
  <c r="AR48" i="2"/>
  <c r="AQ48" i="2"/>
  <c r="AP48" i="2"/>
  <c r="AO48" i="2"/>
  <c r="AN48" i="2"/>
  <c r="AM48" i="2"/>
  <c r="AL48" i="2"/>
  <c r="AK48" i="2"/>
  <c r="AJ48" i="2"/>
  <c r="BA48" i="2" s="1"/>
  <c r="AW47" i="2"/>
  <c r="AV47" i="2"/>
  <c r="AU47" i="2"/>
  <c r="AT47" i="2"/>
  <c r="AS47" i="2"/>
  <c r="AR47" i="2"/>
  <c r="AQ47" i="2"/>
  <c r="AP47" i="2"/>
  <c r="AO47" i="2"/>
  <c r="AN47" i="2"/>
  <c r="AM47" i="2"/>
  <c r="AL47" i="2"/>
  <c r="AK47" i="2"/>
  <c r="AJ47" i="2"/>
  <c r="BA47" i="2" s="1"/>
  <c r="AW46" i="2"/>
  <c r="AV46" i="2"/>
  <c r="AU46" i="2"/>
  <c r="AT46" i="2"/>
  <c r="AS46" i="2"/>
  <c r="AR46" i="2"/>
  <c r="AQ46" i="2"/>
  <c r="AP46" i="2"/>
  <c r="AO46" i="2"/>
  <c r="AN46" i="2"/>
  <c r="AM46" i="2"/>
  <c r="AL46" i="2"/>
  <c r="AK46" i="2"/>
  <c r="AJ46" i="2"/>
  <c r="BA46" i="2" s="1"/>
  <c r="AW45" i="2"/>
  <c r="AV45" i="2"/>
  <c r="AU45" i="2"/>
  <c r="AT45" i="2"/>
  <c r="AS45" i="2"/>
  <c r="AR45" i="2"/>
  <c r="AQ45" i="2"/>
  <c r="AP45" i="2"/>
  <c r="AO45" i="2"/>
  <c r="AN45" i="2"/>
  <c r="AM45" i="2"/>
  <c r="AL45" i="2"/>
  <c r="AK45" i="2"/>
  <c r="AJ45" i="2"/>
  <c r="BA45" i="2" s="1"/>
  <c r="AW44" i="2"/>
  <c r="AV44" i="2"/>
  <c r="AU44" i="2"/>
  <c r="AT44" i="2"/>
  <c r="AS44" i="2"/>
  <c r="AR44" i="2"/>
  <c r="AQ44" i="2"/>
  <c r="AP44" i="2"/>
  <c r="AO44" i="2"/>
  <c r="AN44" i="2"/>
  <c r="AM44" i="2"/>
  <c r="AL44" i="2"/>
  <c r="AK44" i="2"/>
  <c r="AJ44" i="2"/>
  <c r="BA44" i="2" s="1"/>
  <c r="AW43" i="2"/>
  <c r="AV43" i="2"/>
  <c r="AU43" i="2"/>
  <c r="AT43" i="2"/>
  <c r="AS43" i="2"/>
  <c r="AR43" i="2"/>
  <c r="AQ43" i="2"/>
  <c r="AP43" i="2"/>
  <c r="AO43" i="2"/>
  <c r="AN43" i="2"/>
  <c r="AM43" i="2"/>
  <c r="AL43" i="2"/>
  <c r="AK43" i="2"/>
  <c r="AJ43" i="2"/>
  <c r="BA43" i="2" s="1"/>
  <c r="AW42" i="2"/>
  <c r="AV42" i="2"/>
  <c r="AU42" i="2"/>
  <c r="AT42" i="2"/>
  <c r="AS42" i="2"/>
  <c r="AR42" i="2"/>
  <c r="AQ42" i="2"/>
  <c r="AP42" i="2"/>
  <c r="AO42" i="2"/>
  <c r="AN42" i="2"/>
  <c r="AM42" i="2"/>
  <c r="AL42" i="2"/>
  <c r="AK42" i="2"/>
  <c r="AJ42" i="2"/>
  <c r="BA42" i="2" s="1"/>
  <c r="AW41" i="2"/>
  <c r="AV41" i="2"/>
  <c r="AU41" i="2"/>
  <c r="AT41" i="2"/>
  <c r="AS41" i="2"/>
  <c r="AR41" i="2"/>
  <c r="AQ41" i="2"/>
  <c r="AP41" i="2"/>
  <c r="AO41" i="2"/>
  <c r="AN41" i="2"/>
  <c r="AM41" i="2"/>
  <c r="AL41" i="2"/>
  <c r="AK41" i="2"/>
  <c r="AJ41" i="2"/>
  <c r="BA41" i="2" s="1"/>
  <c r="AW40" i="2"/>
  <c r="AV40" i="2"/>
  <c r="AU40" i="2"/>
  <c r="AT40" i="2"/>
  <c r="AS40" i="2"/>
  <c r="AR40" i="2"/>
  <c r="AQ40" i="2"/>
  <c r="AP40" i="2"/>
  <c r="AO40" i="2"/>
  <c r="AN40" i="2"/>
  <c r="AM40" i="2"/>
  <c r="AL40" i="2"/>
  <c r="AK40" i="2"/>
  <c r="AJ40" i="2"/>
  <c r="BA40" i="2" s="1"/>
  <c r="AF58" i="2"/>
  <c r="AE58" i="2"/>
  <c r="AD58" i="2"/>
  <c r="BL58" i="2" s="1"/>
  <c r="AC58" i="2"/>
  <c r="AB58" i="2"/>
  <c r="AA58" i="2"/>
  <c r="Z58" i="2"/>
  <c r="Y58" i="2"/>
  <c r="X58" i="2"/>
  <c r="W58" i="2"/>
  <c r="V58" i="2"/>
  <c r="U58" i="2"/>
  <c r="T58" i="2"/>
  <c r="AF57" i="2"/>
  <c r="AE57" i="2"/>
  <c r="AD57" i="2"/>
  <c r="AC57" i="2"/>
  <c r="AB57" i="2"/>
  <c r="AA57" i="2"/>
  <c r="BI57" i="2" s="1"/>
  <c r="Z57" i="2"/>
  <c r="Y57" i="2"/>
  <c r="X57" i="2"/>
  <c r="W57" i="2"/>
  <c r="V57" i="2"/>
  <c r="BD57" i="2" s="1"/>
  <c r="U57" i="2"/>
  <c r="T57" i="2"/>
  <c r="S57" i="2"/>
  <c r="AF56" i="2"/>
  <c r="AE56" i="2"/>
  <c r="AD56" i="2"/>
  <c r="AC56" i="2"/>
  <c r="AB56" i="2"/>
  <c r="BJ56" i="2" s="1"/>
  <c r="AA56" i="2"/>
  <c r="Z56" i="2"/>
  <c r="Y56" i="2"/>
  <c r="BG56" i="2" s="1"/>
  <c r="X56" i="2"/>
  <c r="W56" i="2"/>
  <c r="V56" i="2"/>
  <c r="U56" i="2"/>
  <c r="T56" i="2"/>
  <c r="BB56" i="2" s="1"/>
  <c r="S56" i="2"/>
  <c r="AF55" i="2"/>
  <c r="AE55" i="2"/>
  <c r="BM55" i="2" s="1"/>
  <c r="AD55" i="2"/>
  <c r="AC55" i="2"/>
  <c r="AB55" i="2"/>
  <c r="AA55" i="2"/>
  <c r="Z55" i="2"/>
  <c r="BH55" i="2" s="1"/>
  <c r="Y55" i="2"/>
  <c r="X55" i="2"/>
  <c r="W55" i="2"/>
  <c r="BE55" i="2" s="1"/>
  <c r="V55" i="2"/>
  <c r="U55" i="2"/>
  <c r="T55" i="2"/>
  <c r="S55" i="2"/>
  <c r="AF54" i="2"/>
  <c r="AE54" i="2"/>
  <c r="AD54" i="2"/>
  <c r="AC54" i="2"/>
  <c r="BK54" i="2" s="1"/>
  <c r="AB54" i="2"/>
  <c r="AA54" i="2"/>
  <c r="Z54" i="2"/>
  <c r="Y54" i="2"/>
  <c r="X54" i="2"/>
  <c r="BF54" i="2" s="1"/>
  <c r="W54" i="2"/>
  <c r="V54" i="2"/>
  <c r="U54" i="2"/>
  <c r="BC54" i="2" s="1"/>
  <c r="T54" i="2"/>
  <c r="S54" i="2"/>
  <c r="AF53" i="2"/>
  <c r="AE53" i="2"/>
  <c r="AD53" i="2"/>
  <c r="BL53" i="2" s="1"/>
  <c r="AC53" i="2"/>
  <c r="AB53" i="2"/>
  <c r="AA53" i="2"/>
  <c r="BI53" i="2" s="1"/>
  <c r="Z53" i="2"/>
  <c r="Y53" i="2"/>
  <c r="X53" i="2"/>
  <c r="W53" i="2"/>
  <c r="V53" i="2"/>
  <c r="BD53" i="2" s="1"/>
  <c r="U53" i="2"/>
  <c r="T53" i="2"/>
  <c r="S53" i="2"/>
  <c r="AF52" i="2"/>
  <c r="AE52" i="2"/>
  <c r="AD52" i="2"/>
  <c r="AC52" i="2"/>
  <c r="AB52" i="2"/>
  <c r="BJ52" i="2" s="1"/>
  <c r="AA52" i="2"/>
  <c r="Z52" i="2"/>
  <c r="Y52" i="2"/>
  <c r="BG52" i="2" s="1"/>
  <c r="X52" i="2"/>
  <c r="W52" i="2"/>
  <c r="V52" i="2"/>
  <c r="U52" i="2"/>
  <c r="T52" i="2"/>
  <c r="BB52" i="2" s="1"/>
  <c r="S52" i="2"/>
  <c r="AF51" i="2"/>
  <c r="AE51" i="2"/>
  <c r="BM51" i="2" s="1"/>
  <c r="AD51" i="2"/>
  <c r="AC51" i="2"/>
  <c r="AB51" i="2"/>
  <c r="AA51" i="2"/>
  <c r="Z51" i="2"/>
  <c r="BH51" i="2" s="1"/>
  <c r="Y51" i="2"/>
  <c r="X51" i="2"/>
  <c r="W51" i="2"/>
  <c r="BE51" i="2" s="1"/>
  <c r="V51" i="2"/>
  <c r="U51" i="2"/>
  <c r="T51" i="2"/>
  <c r="S51" i="2"/>
  <c r="AF50" i="2"/>
  <c r="AE50" i="2"/>
  <c r="AD50" i="2"/>
  <c r="AC50" i="2"/>
  <c r="BK50" i="2" s="1"/>
  <c r="AB50" i="2"/>
  <c r="AA50" i="2"/>
  <c r="Z50" i="2"/>
  <c r="Y50" i="2"/>
  <c r="X50" i="2"/>
  <c r="BF50" i="2" s="1"/>
  <c r="W50" i="2"/>
  <c r="V50" i="2"/>
  <c r="U50" i="2"/>
  <c r="BC50" i="2" s="1"/>
  <c r="T50" i="2"/>
  <c r="S50" i="2"/>
  <c r="AF49" i="2"/>
  <c r="AE49" i="2"/>
  <c r="AD49" i="2"/>
  <c r="BL49" i="2" s="1"/>
  <c r="AC49" i="2"/>
  <c r="AB49" i="2"/>
  <c r="AA49" i="2"/>
  <c r="BI49" i="2" s="1"/>
  <c r="Z49" i="2"/>
  <c r="Y49" i="2"/>
  <c r="X49" i="2"/>
  <c r="W49" i="2"/>
  <c r="V49" i="2"/>
  <c r="BD49" i="2" s="1"/>
  <c r="U49" i="2"/>
  <c r="T49" i="2"/>
  <c r="S49" i="2"/>
  <c r="AF48" i="2"/>
  <c r="AE48" i="2"/>
  <c r="AD48" i="2"/>
  <c r="AC48" i="2"/>
  <c r="AB48" i="2"/>
  <c r="BJ48" i="2" s="1"/>
  <c r="AA48" i="2"/>
  <c r="Z48" i="2"/>
  <c r="Y48" i="2"/>
  <c r="BG48" i="2" s="1"/>
  <c r="X48" i="2"/>
  <c r="W48" i="2"/>
  <c r="V48" i="2"/>
  <c r="U48" i="2"/>
  <c r="T48" i="2"/>
  <c r="BB48" i="2" s="1"/>
  <c r="S48" i="2"/>
  <c r="AF47" i="2"/>
  <c r="AE47" i="2"/>
  <c r="BM47" i="2" s="1"/>
  <c r="AD47" i="2"/>
  <c r="AC47" i="2"/>
  <c r="AB47" i="2"/>
  <c r="AA47" i="2"/>
  <c r="Z47" i="2"/>
  <c r="BH47" i="2" s="1"/>
  <c r="Y47" i="2"/>
  <c r="X47" i="2"/>
  <c r="W47" i="2"/>
  <c r="BE47" i="2" s="1"/>
  <c r="V47" i="2"/>
  <c r="U47" i="2"/>
  <c r="T47" i="2"/>
  <c r="S47" i="2"/>
  <c r="AF46" i="2"/>
  <c r="AE46" i="2"/>
  <c r="AD46" i="2"/>
  <c r="AC46" i="2"/>
  <c r="BK46" i="2" s="1"/>
  <c r="AB46" i="2"/>
  <c r="AA46" i="2"/>
  <c r="Z46" i="2"/>
  <c r="Y46" i="2"/>
  <c r="X46" i="2"/>
  <c r="BF46" i="2" s="1"/>
  <c r="W46" i="2"/>
  <c r="V46" i="2"/>
  <c r="U46" i="2"/>
  <c r="BC46" i="2" s="1"/>
  <c r="T46" i="2"/>
  <c r="S46" i="2"/>
  <c r="AF45" i="2"/>
  <c r="AE45" i="2"/>
  <c r="AD45" i="2"/>
  <c r="BL45" i="2" s="1"/>
  <c r="AC45" i="2"/>
  <c r="AB45" i="2"/>
  <c r="AA45" i="2"/>
  <c r="BI45" i="2" s="1"/>
  <c r="Z45" i="2"/>
  <c r="Y45" i="2"/>
  <c r="X45" i="2"/>
  <c r="W45" i="2"/>
  <c r="V45" i="2"/>
  <c r="BD45" i="2" s="1"/>
  <c r="U45" i="2"/>
  <c r="T45" i="2"/>
  <c r="S45" i="2"/>
  <c r="AF44" i="2"/>
  <c r="AE44" i="2"/>
  <c r="AD44" i="2"/>
  <c r="AC44" i="2"/>
  <c r="AB44" i="2"/>
  <c r="BJ44" i="2" s="1"/>
  <c r="AA44" i="2"/>
  <c r="Z44" i="2"/>
  <c r="Y44" i="2"/>
  <c r="BG44" i="2" s="1"/>
  <c r="X44" i="2"/>
  <c r="W44" i="2"/>
  <c r="V44" i="2"/>
  <c r="U44" i="2"/>
  <c r="T44" i="2"/>
  <c r="BB44" i="2" s="1"/>
  <c r="S44" i="2"/>
  <c r="AF43" i="2"/>
  <c r="AE43" i="2"/>
  <c r="BM43" i="2" s="1"/>
  <c r="AD43" i="2"/>
  <c r="AC43" i="2"/>
  <c r="AB43" i="2"/>
  <c r="AA43" i="2"/>
  <c r="Z43" i="2"/>
  <c r="BH43" i="2" s="1"/>
  <c r="Y43" i="2"/>
  <c r="X43" i="2"/>
  <c r="W43" i="2"/>
  <c r="BE43" i="2" s="1"/>
  <c r="V43" i="2"/>
  <c r="U43" i="2"/>
  <c r="T43" i="2"/>
  <c r="S43" i="2"/>
  <c r="AF42" i="2"/>
  <c r="AE42" i="2"/>
  <c r="AD42" i="2"/>
  <c r="AC42" i="2"/>
  <c r="AB42" i="2"/>
  <c r="AA42" i="2"/>
  <c r="Z42" i="2"/>
  <c r="Y42" i="2"/>
  <c r="X42" i="2"/>
  <c r="BF42" i="2" s="1"/>
  <c r="W42" i="2"/>
  <c r="V42" i="2"/>
  <c r="U42" i="2"/>
  <c r="BC42" i="2" s="1"/>
  <c r="T42" i="2"/>
  <c r="S42" i="2"/>
  <c r="AF41" i="2"/>
  <c r="AE41" i="2"/>
  <c r="AD41" i="2"/>
  <c r="BL41" i="2" s="1"/>
  <c r="AC41" i="2"/>
  <c r="AB41" i="2"/>
  <c r="AA41" i="2"/>
  <c r="Z41" i="2"/>
  <c r="Y41" i="2"/>
  <c r="X41" i="2"/>
  <c r="W41" i="2"/>
  <c r="V41" i="2"/>
  <c r="BD41" i="2" s="1"/>
  <c r="U41" i="2"/>
  <c r="T41" i="2"/>
  <c r="S41" i="2"/>
  <c r="AF40" i="2"/>
  <c r="AE40" i="2"/>
  <c r="AD40" i="2"/>
  <c r="AC40" i="2"/>
  <c r="AB40" i="2"/>
  <c r="BJ40" i="2" s="1"/>
  <c r="AA40" i="2"/>
  <c r="Z40" i="2"/>
  <c r="Y40" i="2"/>
  <c r="BG40" i="2" s="1"/>
  <c r="X40" i="2"/>
  <c r="W40" i="2"/>
  <c r="V40" i="2"/>
  <c r="U40" i="2"/>
  <c r="T40" i="2"/>
  <c r="S40" i="2"/>
  <c r="D58" i="2"/>
  <c r="E58" i="2"/>
  <c r="D6" i="2" s="1"/>
  <c r="F58" i="2"/>
  <c r="G58" i="2"/>
  <c r="H58" i="2"/>
  <c r="I58" i="2"/>
  <c r="J58" i="2"/>
  <c r="E6" i="2" s="1"/>
  <c r="K58" i="2"/>
  <c r="L58" i="2"/>
  <c r="M58" i="2"/>
  <c r="N58" i="2"/>
  <c r="O58" i="2"/>
  <c r="C58" i="2"/>
  <c r="C6" i="2" s="1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Q40" i="2" s="1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Q48" i="2" s="1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C55" i="2"/>
  <c r="D55" i="2"/>
  <c r="E55" i="2"/>
  <c r="F55" i="2"/>
  <c r="G55" i="2"/>
  <c r="H55" i="2"/>
  <c r="I55" i="2"/>
  <c r="J55" i="2"/>
  <c r="K55" i="2"/>
  <c r="L55" i="2"/>
  <c r="M55" i="2"/>
  <c r="N55" i="2"/>
  <c r="O55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Q56" i="2" s="1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40" i="2"/>
  <c r="GV75" i="2" l="1"/>
  <c r="AY41" i="2"/>
  <c r="AY45" i="2"/>
  <c r="AY49" i="2"/>
  <c r="AY53" i="2"/>
  <c r="AY40" i="2"/>
  <c r="AY44" i="2"/>
  <c r="AY48" i="2"/>
  <c r="AY52" i="2"/>
  <c r="AY56" i="2"/>
  <c r="GV79" i="2"/>
  <c r="GV83" i="2"/>
  <c r="AY43" i="2"/>
  <c r="AY47" i="2"/>
  <c r="AY51" i="2"/>
  <c r="AY55" i="2"/>
  <c r="AY58" i="2"/>
  <c r="CG57" i="2"/>
  <c r="CG53" i="2"/>
  <c r="CG49" i="2"/>
  <c r="CG45" i="2"/>
  <c r="CG41" i="2"/>
  <c r="AY42" i="2"/>
  <c r="AY46" i="2"/>
  <c r="AY50" i="2"/>
  <c r="AY54" i="2"/>
  <c r="CG58" i="2"/>
  <c r="GV76" i="2"/>
  <c r="DO66" i="2"/>
  <c r="DO70" i="2"/>
  <c r="DO74" i="2"/>
  <c r="DO78" i="2"/>
  <c r="DO82" i="2"/>
  <c r="DO86" i="2"/>
  <c r="GE66" i="2"/>
  <c r="GE78" i="2"/>
  <c r="GE86" i="2"/>
  <c r="EW81" i="2"/>
  <c r="JC81" i="2" s="1"/>
  <c r="JA81" i="2"/>
  <c r="JO73" i="2"/>
  <c r="JG73" i="2"/>
  <c r="JQ82" i="2"/>
  <c r="JI82" i="2"/>
  <c r="CG84" i="2"/>
  <c r="IU84" i="2" s="1"/>
  <c r="IR84" i="2"/>
  <c r="CG80" i="2"/>
  <c r="IU80" i="2" s="1"/>
  <c r="IR80" i="2"/>
  <c r="CG76" i="2"/>
  <c r="IU76" i="2" s="1"/>
  <c r="IR76" i="2"/>
  <c r="CG72" i="2"/>
  <c r="IU72" i="2" s="1"/>
  <c r="IR72" i="2"/>
  <c r="CG68" i="2"/>
  <c r="IU68" i="2" s="1"/>
  <c r="IR68" i="2"/>
  <c r="JM64" i="2"/>
  <c r="JE64" i="2"/>
  <c r="JU64" i="2" s="1"/>
  <c r="JP64" i="2"/>
  <c r="JH64" i="2"/>
  <c r="JE68" i="2"/>
  <c r="JU68" i="2" s="1"/>
  <c r="JM68" i="2"/>
  <c r="JP68" i="2"/>
  <c r="JH68" i="2"/>
  <c r="JE72" i="2"/>
  <c r="JU72" i="2" s="1"/>
  <c r="JM72" i="2"/>
  <c r="JH72" i="2"/>
  <c r="JP72" i="2"/>
  <c r="JE76" i="2"/>
  <c r="JU76" i="2" s="1"/>
  <c r="JM76" i="2"/>
  <c r="JH76" i="2"/>
  <c r="JP76" i="2"/>
  <c r="JE80" i="2"/>
  <c r="JU80" i="2" s="1"/>
  <c r="JM80" i="2"/>
  <c r="JH80" i="2"/>
  <c r="JP80" i="2"/>
  <c r="JE84" i="2"/>
  <c r="JU84" i="2" s="1"/>
  <c r="JM84" i="2"/>
  <c r="JH84" i="2"/>
  <c r="JP84" i="2"/>
  <c r="JG65" i="2"/>
  <c r="JO65" i="2"/>
  <c r="JN68" i="2"/>
  <c r="JF68" i="2"/>
  <c r="JQ74" i="2"/>
  <c r="JI74" i="2"/>
  <c r="Q84" i="2"/>
  <c r="IC84" i="2" s="1"/>
  <c r="IA84" i="2"/>
  <c r="Q80" i="2"/>
  <c r="IC80" i="2" s="1"/>
  <c r="IA80" i="2"/>
  <c r="Q76" i="2"/>
  <c r="IC76" i="2" s="1"/>
  <c r="IA76" i="2"/>
  <c r="CG85" i="2"/>
  <c r="IU85" i="2" s="1"/>
  <c r="IR85" i="2"/>
  <c r="CG81" i="2"/>
  <c r="IU81" i="2" s="1"/>
  <c r="IR81" i="2"/>
  <c r="CG69" i="2"/>
  <c r="IU69" i="2" s="1"/>
  <c r="IR69" i="2"/>
  <c r="CG65" i="2"/>
  <c r="IU65" i="2" s="1"/>
  <c r="IR65" i="2"/>
  <c r="JM67" i="2"/>
  <c r="JE67" i="2"/>
  <c r="JU67" i="2" s="1"/>
  <c r="JH67" i="2"/>
  <c r="JP67" i="2"/>
  <c r="JM71" i="2"/>
  <c r="JE71" i="2"/>
  <c r="JU71" i="2" s="1"/>
  <c r="JH71" i="2"/>
  <c r="JP71" i="2"/>
  <c r="JM75" i="2"/>
  <c r="JE75" i="2"/>
  <c r="JU75" i="2" s="1"/>
  <c r="JH75" i="2"/>
  <c r="JP75" i="2"/>
  <c r="JE79" i="2"/>
  <c r="JU79" i="2" s="1"/>
  <c r="JM79" i="2"/>
  <c r="JP79" i="2"/>
  <c r="JH79" i="2"/>
  <c r="JM83" i="2"/>
  <c r="JE83" i="2"/>
  <c r="JU83" i="2" s="1"/>
  <c r="JP83" i="2"/>
  <c r="JH83" i="2"/>
  <c r="JN76" i="2"/>
  <c r="JF76" i="2"/>
  <c r="JN80" i="2"/>
  <c r="JF80" i="2"/>
  <c r="AY79" i="2"/>
  <c r="AY83" i="2"/>
  <c r="CX65" i="2"/>
  <c r="CX69" i="2"/>
  <c r="CX73" i="2"/>
  <c r="CX77" i="2"/>
  <c r="CX81" i="2"/>
  <c r="CX85" i="2"/>
  <c r="EF67" i="2"/>
  <c r="EF71" i="2"/>
  <c r="EF75" i="2"/>
  <c r="EF79" i="2"/>
  <c r="EF83" i="2"/>
  <c r="EW64" i="2"/>
  <c r="JC64" i="2" s="1"/>
  <c r="JA64" i="2"/>
  <c r="EW68" i="2"/>
  <c r="JC68" i="2" s="1"/>
  <c r="JA68" i="2"/>
  <c r="EW72" i="2"/>
  <c r="JC72" i="2" s="1"/>
  <c r="JA72" i="2"/>
  <c r="EW76" i="2"/>
  <c r="JC76" i="2" s="1"/>
  <c r="JA76" i="2"/>
  <c r="EW80" i="2"/>
  <c r="JC80" i="2" s="1"/>
  <c r="JA80" i="2"/>
  <c r="EW84" i="2"/>
  <c r="JC84" i="2" s="1"/>
  <c r="JA84" i="2"/>
  <c r="JO64" i="2"/>
  <c r="JG64" i="2"/>
  <c r="FN65" i="2"/>
  <c r="JS65" i="2" s="1"/>
  <c r="JI65" i="2"/>
  <c r="JQ65" i="2"/>
  <c r="JN67" i="2"/>
  <c r="JF67" i="2"/>
  <c r="JO68" i="2"/>
  <c r="JG68" i="2"/>
  <c r="FN69" i="2"/>
  <c r="JS69" i="2" s="1"/>
  <c r="JQ69" i="2"/>
  <c r="JI69" i="2"/>
  <c r="JF71" i="2"/>
  <c r="JN71" i="2"/>
  <c r="JO72" i="2"/>
  <c r="JG72" i="2"/>
  <c r="FN73" i="2"/>
  <c r="JS73" i="2" s="1"/>
  <c r="JQ73" i="2"/>
  <c r="JI73" i="2"/>
  <c r="JF75" i="2"/>
  <c r="JN75" i="2"/>
  <c r="JO76" i="2"/>
  <c r="JG76" i="2"/>
  <c r="FN77" i="2"/>
  <c r="JS77" i="2" s="1"/>
  <c r="JQ77" i="2"/>
  <c r="JI77" i="2"/>
  <c r="JF79" i="2"/>
  <c r="JN79" i="2"/>
  <c r="JG80" i="2"/>
  <c r="JO80" i="2"/>
  <c r="FN81" i="2"/>
  <c r="JS81" i="2" s="1"/>
  <c r="JQ81" i="2"/>
  <c r="JI81" i="2"/>
  <c r="JN83" i="2"/>
  <c r="JF83" i="2"/>
  <c r="JG84" i="2"/>
  <c r="JO84" i="2"/>
  <c r="FN85" i="2"/>
  <c r="JS85" i="2" s="1"/>
  <c r="JQ85" i="2"/>
  <c r="JI85" i="2"/>
  <c r="GE70" i="2"/>
  <c r="GE74" i="2"/>
  <c r="GE82" i="2"/>
  <c r="GV67" i="2"/>
  <c r="GV71" i="2"/>
  <c r="HM64" i="2"/>
  <c r="HU64" i="2" s="1"/>
  <c r="HS64" i="2"/>
  <c r="HM68" i="2"/>
  <c r="HU68" i="2" s="1"/>
  <c r="HS68" i="2"/>
  <c r="HM72" i="2"/>
  <c r="HU72" i="2" s="1"/>
  <c r="HS72" i="2"/>
  <c r="HM76" i="2"/>
  <c r="HU76" i="2" s="1"/>
  <c r="HS76" i="2"/>
  <c r="HM80" i="2"/>
  <c r="HU80" i="2" s="1"/>
  <c r="HS80" i="2"/>
  <c r="HM84" i="2"/>
  <c r="HU84" i="2" s="1"/>
  <c r="HS84" i="2"/>
  <c r="JG85" i="2"/>
  <c r="JW85" i="2" s="1"/>
  <c r="JO85" i="2"/>
  <c r="JM66" i="2"/>
  <c r="JE66" i="2"/>
  <c r="JU66" i="2" s="1"/>
  <c r="JP66" i="2"/>
  <c r="JH66" i="2"/>
  <c r="JM70" i="2"/>
  <c r="JE70" i="2"/>
  <c r="JU70" i="2" s="1"/>
  <c r="JP70" i="2"/>
  <c r="JH70" i="2"/>
  <c r="JE74" i="2"/>
  <c r="JU74" i="2" s="1"/>
  <c r="JM74" i="2"/>
  <c r="JP74" i="2"/>
  <c r="JH74" i="2"/>
  <c r="JM78" i="2"/>
  <c r="JE78" i="2"/>
  <c r="JU78" i="2" s="1"/>
  <c r="JH78" i="2"/>
  <c r="JP78" i="2"/>
  <c r="JE82" i="2"/>
  <c r="JU82" i="2" s="1"/>
  <c r="JM82" i="2"/>
  <c r="JP82" i="2"/>
  <c r="JH82" i="2"/>
  <c r="JM86" i="2"/>
  <c r="JE86" i="2"/>
  <c r="JU86" i="2" s="1"/>
  <c r="JH86" i="2"/>
  <c r="JP86" i="2"/>
  <c r="JF64" i="2"/>
  <c r="JN64" i="2"/>
  <c r="JG77" i="2"/>
  <c r="JO77" i="2"/>
  <c r="JN84" i="2"/>
  <c r="JF84" i="2"/>
  <c r="JI64" i="2"/>
  <c r="JQ64" i="2"/>
  <c r="JN66" i="2"/>
  <c r="JF66" i="2"/>
  <c r="JG67" i="2"/>
  <c r="JO67" i="2"/>
  <c r="JQ68" i="2"/>
  <c r="JI68" i="2"/>
  <c r="JF70" i="2"/>
  <c r="JN70" i="2"/>
  <c r="JG71" i="2"/>
  <c r="JO71" i="2"/>
  <c r="JI72" i="2"/>
  <c r="JQ72" i="2"/>
  <c r="JN74" i="2"/>
  <c r="JF74" i="2"/>
  <c r="JG75" i="2"/>
  <c r="JO75" i="2"/>
  <c r="JI76" i="2"/>
  <c r="JQ76" i="2"/>
  <c r="JN78" i="2"/>
  <c r="JF78" i="2"/>
  <c r="JO79" i="2"/>
  <c r="JG79" i="2"/>
  <c r="JI80" i="2"/>
  <c r="JQ80" i="2"/>
  <c r="JF82" i="2"/>
  <c r="JN82" i="2"/>
  <c r="JO83" i="2"/>
  <c r="JG83" i="2"/>
  <c r="JI84" i="2"/>
  <c r="JQ84" i="2"/>
  <c r="JF86" i="2"/>
  <c r="JN86" i="2"/>
  <c r="JO69" i="2"/>
  <c r="JG69" i="2"/>
  <c r="JN72" i="2"/>
  <c r="JF72" i="2"/>
  <c r="JI78" i="2"/>
  <c r="JQ78" i="2"/>
  <c r="CG79" i="2"/>
  <c r="IU79" i="2" s="1"/>
  <c r="IR79" i="2"/>
  <c r="CG75" i="2"/>
  <c r="IU75" i="2" s="1"/>
  <c r="IR75" i="2"/>
  <c r="JE65" i="2"/>
  <c r="JU65" i="2" s="1"/>
  <c r="JM65" i="2"/>
  <c r="JH65" i="2"/>
  <c r="JP65" i="2"/>
  <c r="JE69" i="2"/>
  <c r="JU69" i="2" s="1"/>
  <c r="JM69" i="2"/>
  <c r="JP69" i="2"/>
  <c r="JH69" i="2"/>
  <c r="JM73" i="2"/>
  <c r="JE73" i="2"/>
  <c r="JU73" i="2" s="1"/>
  <c r="JP73" i="2"/>
  <c r="JH73" i="2"/>
  <c r="JM77" i="2"/>
  <c r="JE77" i="2"/>
  <c r="JU77" i="2" s="1"/>
  <c r="JH77" i="2"/>
  <c r="JP77" i="2"/>
  <c r="JM81" i="2"/>
  <c r="JE81" i="2"/>
  <c r="JU81" i="2" s="1"/>
  <c r="JP81" i="2"/>
  <c r="JH81" i="2"/>
  <c r="JM85" i="2"/>
  <c r="JE85" i="2"/>
  <c r="JU85" i="2" s="1"/>
  <c r="JP85" i="2"/>
  <c r="JH85" i="2"/>
  <c r="JQ66" i="2"/>
  <c r="JI66" i="2"/>
  <c r="JI70" i="2"/>
  <c r="JQ70" i="2"/>
  <c r="JO81" i="2"/>
  <c r="JG81" i="2"/>
  <c r="JI86" i="2"/>
  <c r="JQ86" i="2"/>
  <c r="JN65" i="2"/>
  <c r="JF65" i="2"/>
  <c r="JO66" i="2"/>
  <c r="JG66" i="2"/>
  <c r="JI67" i="2"/>
  <c r="JQ67" i="2"/>
  <c r="JF69" i="2"/>
  <c r="JN69" i="2"/>
  <c r="JO70" i="2"/>
  <c r="JG70" i="2"/>
  <c r="JQ71" i="2"/>
  <c r="JI71" i="2"/>
  <c r="JN73" i="2"/>
  <c r="JF73" i="2"/>
  <c r="JO74" i="2"/>
  <c r="JG74" i="2"/>
  <c r="JI75" i="2"/>
  <c r="JQ75" i="2"/>
  <c r="JF77" i="2"/>
  <c r="JN77" i="2"/>
  <c r="JG78" i="2"/>
  <c r="JO78" i="2"/>
  <c r="JQ79" i="2"/>
  <c r="JI79" i="2"/>
  <c r="JN81" i="2"/>
  <c r="JF81" i="2"/>
  <c r="JG82" i="2"/>
  <c r="JO82" i="2"/>
  <c r="JQ83" i="2"/>
  <c r="JI83" i="2"/>
  <c r="JF85" i="2"/>
  <c r="JN85" i="2"/>
  <c r="JG86" i="2"/>
  <c r="JO86" i="2"/>
  <c r="CX66" i="2"/>
  <c r="CX70" i="2"/>
  <c r="CX74" i="2"/>
  <c r="CX78" i="2"/>
  <c r="CX82" i="2"/>
  <c r="CX86" i="2"/>
  <c r="DO67" i="2"/>
  <c r="DO71" i="2"/>
  <c r="DO75" i="2"/>
  <c r="DO79" i="2"/>
  <c r="DO83" i="2"/>
  <c r="EF64" i="2"/>
  <c r="EF68" i="2"/>
  <c r="EF72" i="2"/>
  <c r="EF76" i="2"/>
  <c r="EF80" i="2"/>
  <c r="EF84" i="2"/>
  <c r="EW65" i="2"/>
  <c r="JC65" i="2" s="1"/>
  <c r="EW69" i="2"/>
  <c r="JC69" i="2" s="1"/>
  <c r="EW73" i="2"/>
  <c r="JC73" i="2" s="1"/>
  <c r="EW77" i="2"/>
  <c r="JC77" i="2" s="1"/>
  <c r="EW85" i="2"/>
  <c r="JC85" i="2" s="1"/>
  <c r="FN66" i="2"/>
  <c r="JS66" i="2" s="1"/>
  <c r="FN70" i="2"/>
  <c r="JS70" i="2" s="1"/>
  <c r="FN74" i="2"/>
  <c r="JS74" i="2" s="1"/>
  <c r="FN78" i="2"/>
  <c r="JS78" i="2" s="1"/>
  <c r="FN82" i="2"/>
  <c r="JS82" i="2" s="1"/>
  <c r="FN86" i="2"/>
  <c r="JS86" i="2" s="1"/>
  <c r="GE67" i="2"/>
  <c r="GE71" i="2"/>
  <c r="GE75" i="2"/>
  <c r="GE79" i="2"/>
  <c r="GE83" i="2"/>
  <c r="GV64" i="2"/>
  <c r="GV68" i="2"/>
  <c r="GV72" i="2"/>
  <c r="GV80" i="2"/>
  <c r="GV84" i="2"/>
  <c r="HM65" i="2"/>
  <c r="HU65" i="2" s="1"/>
  <c r="HM69" i="2"/>
  <c r="HU69" i="2" s="1"/>
  <c r="HM73" i="2"/>
  <c r="HU73" i="2" s="1"/>
  <c r="HM77" i="2"/>
  <c r="HU77" i="2" s="1"/>
  <c r="HM81" i="2"/>
  <c r="HU81" i="2" s="1"/>
  <c r="HM85" i="2"/>
  <c r="HU85" i="2" s="1"/>
  <c r="CG83" i="2"/>
  <c r="IU83" i="2" s="1"/>
  <c r="CG71" i="2"/>
  <c r="IU71" i="2" s="1"/>
  <c r="CG67" i="2"/>
  <c r="IU67" i="2" s="1"/>
  <c r="AY64" i="2"/>
  <c r="AY68" i="2"/>
  <c r="AY72" i="2"/>
  <c r="AY76" i="2"/>
  <c r="AY80" i="2"/>
  <c r="AY84" i="2"/>
  <c r="CG77" i="2"/>
  <c r="IU77" i="2" s="1"/>
  <c r="CG73" i="2"/>
  <c r="IU73" i="2" s="1"/>
  <c r="AY67" i="2"/>
  <c r="AY71" i="2"/>
  <c r="AY75" i="2"/>
  <c r="CG86" i="2"/>
  <c r="IU86" i="2" s="1"/>
  <c r="CG82" i="2"/>
  <c r="IU82" i="2" s="1"/>
  <c r="CG78" i="2"/>
  <c r="IU78" i="2" s="1"/>
  <c r="CG74" i="2"/>
  <c r="IU74" i="2" s="1"/>
  <c r="CG70" i="2"/>
  <c r="IU70" i="2" s="1"/>
  <c r="CG66" i="2"/>
  <c r="IU66" i="2" s="1"/>
  <c r="AY66" i="2"/>
  <c r="AY70" i="2"/>
  <c r="AY74" i="2"/>
  <c r="AY78" i="2"/>
  <c r="AY82" i="2"/>
  <c r="AY86" i="2"/>
  <c r="CX64" i="2"/>
  <c r="CX68" i="2"/>
  <c r="CX72" i="2"/>
  <c r="CX76" i="2"/>
  <c r="CX80" i="2"/>
  <c r="CX84" i="2"/>
  <c r="DO65" i="2"/>
  <c r="DO69" i="2"/>
  <c r="DO73" i="2"/>
  <c r="DO77" i="2"/>
  <c r="DO81" i="2"/>
  <c r="DO85" i="2"/>
  <c r="EF66" i="2"/>
  <c r="EF70" i="2"/>
  <c r="EF74" i="2"/>
  <c r="EF78" i="2"/>
  <c r="EF82" i="2"/>
  <c r="EF86" i="2"/>
  <c r="EW67" i="2"/>
  <c r="JC67" i="2" s="1"/>
  <c r="EW71" i="2"/>
  <c r="JC71" i="2" s="1"/>
  <c r="EW75" i="2"/>
  <c r="JC75" i="2" s="1"/>
  <c r="EW79" i="2"/>
  <c r="JC79" i="2" s="1"/>
  <c r="EW83" i="2"/>
  <c r="JC83" i="2" s="1"/>
  <c r="FN64" i="2"/>
  <c r="JS64" i="2" s="1"/>
  <c r="FN68" i="2"/>
  <c r="JS68" i="2" s="1"/>
  <c r="FN72" i="2"/>
  <c r="JS72" i="2" s="1"/>
  <c r="FN76" i="2"/>
  <c r="JS76" i="2" s="1"/>
  <c r="FN80" i="2"/>
  <c r="JS80" i="2" s="1"/>
  <c r="FN84" i="2"/>
  <c r="JS84" i="2" s="1"/>
  <c r="GE65" i="2"/>
  <c r="GE69" i="2"/>
  <c r="GE73" i="2"/>
  <c r="GE77" i="2"/>
  <c r="GE81" i="2"/>
  <c r="GE85" i="2"/>
  <c r="GV66" i="2"/>
  <c r="GV70" i="2"/>
  <c r="GV74" i="2"/>
  <c r="GV78" i="2"/>
  <c r="GV82" i="2"/>
  <c r="GV86" i="2"/>
  <c r="HM67" i="2"/>
  <c r="HU67" i="2" s="1"/>
  <c r="HM71" i="2"/>
  <c r="HU71" i="2" s="1"/>
  <c r="HM75" i="2"/>
  <c r="HU75" i="2" s="1"/>
  <c r="HM79" i="2"/>
  <c r="HU79" i="2" s="1"/>
  <c r="HM83" i="2"/>
  <c r="HU83" i="2" s="1"/>
  <c r="AY65" i="2"/>
  <c r="AY69" i="2"/>
  <c r="AY73" i="2"/>
  <c r="AY77" i="2"/>
  <c r="AY81" i="2"/>
  <c r="AY85" i="2"/>
  <c r="CG64" i="2"/>
  <c r="IU64" i="2" s="1"/>
  <c r="CX67" i="2"/>
  <c r="CX71" i="2"/>
  <c r="CX75" i="2"/>
  <c r="CX79" i="2"/>
  <c r="CX83" i="2"/>
  <c r="DO64" i="2"/>
  <c r="DO68" i="2"/>
  <c r="DO72" i="2"/>
  <c r="DO76" i="2"/>
  <c r="DO80" i="2"/>
  <c r="DO84" i="2"/>
  <c r="EF65" i="2"/>
  <c r="EF69" i="2"/>
  <c r="EF73" i="2"/>
  <c r="EF77" i="2"/>
  <c r="EF81" i="2"/>
  <c r="EF85" i="2"/>
  <c r="EW66" i="2"/>
  <c r="JC66" i="2" s="1"/>
  <c r="EW70" i="2"/>
  <c r="JC70" i="2" s="1"/>
  <c r="EW74" i="2"/>
  <c r="JC74" i="2" s="1"/>
  <c r="EW78" i="2"/>
  <c r="JC78" i="2" s="1"/>
  <c r="EW82" i="2"/>
  <c r="JC82" i="2" s="1"/>
  <c r="EW86" i="2"/>
  <c r="JC86" i="2" s="1"/>
  <c r="FN67" i="2"/>
  <c r="JS67" i="2" s="1"/>
  <c r="FN71" i="2"/>
  <c r="JS71" i="2" s="1"/>
  <c r="FN75" i="2"/>
  <c r="JS75" i="2" s="1"/>
  <c r="FN79" i="2"/>
  <c r="JS79" i="2" s="1"/>
  <c r="FN83" i="2"/>
  <c r="JS83" i="2" s="1"/>
  <c r="GE64" i="2"/>
  <c r="GE68" i="2"/>
  <c r="GE72" i="2"/>
  <c r="GE76" i="2"/>
  <c r="GE80" i="2"/>
  <c r="GE84" i="2"/>
  <c r="GV65" i="2"/>
  <c r="GV69" i="2"/>
  <c r="GV73" i="2"/>
  <c r="GV77" i="2"/>
  <c r="GV81" i="2"/>
  <c r="GV85" i="2"/>
  <c r="HM66" i="2"/>
  <c r="HU66" i="2" s="1"/>
  <c r="HM70" i="2"/>
  <c r="HU70" i="2" s="1"/>
  <c r="HM74" i="2"/>
  <c r="HU74" i="2" s="1"/>
  <c r="HM78" i="2"/>
  <c r="HU78" i="2" s="1"/>
  <c r="HM82" i="2"/>
  <c r="HU82" i="2" s="1"/>
  <c r="HM86" i="2"/>
  <c r="HU86" i="2" s="1"/>
  <c r="Q51" i="2"/>
  <c r="Q43" i="2"/>
  <c r="Q64" i="2"/>
  <c r="IC64" i="2" s="1"/>
  <c r="Q54" i="2"/>
  <c r="Q46" i="2"/>
  <c r="BI40" i="2"/>
  <c r="BC41" i="2"/>
  <c r="BK41" i="2"/>
  <c r="BE42" i="2"/>
  <c r="BM42" i="2"/>
  <c r="BG43" i="2"/>
  <c r="BI44" i="2"/>
  <c r="BC45" i="2"/>
  <c r="BK45" i="2"/>
  <c r="BE46" i="2"/>
  <c r="BM46" i="2"/>
  <c r="BG47" i="2"/>
  <c r="BI48" i="2"/>
  <c r="BC49" i="2"/>
  <c r="BK49" i="2"/>
  <c r="BE50" i="2"/>
  <c r="BM50" i="2"/>
  <c r="BG51" i="2"/>
  <c r="BI52" i="2"/>
  <c r="BC53" i="2"/>
  <c r="BK53" i="2"/>
  <c r="BE54" i="2"/>
  <c r="BM54" i="2"/>
  <c r="BG55" i="2"/>
  <c r="BI56" i="2"/>
  <c r="BC57" i="2"/>
  <c r="BK57" i="2"/>
  <c r="BF58" i="2"/>
  <c r="Q85" i="2"/>
  <c r="IC85" i="2" s="1"/>
  <c r="Q81" i="2"/>
  <c r="IC81" i="2" s="1"/>
  <c r="Q77" i="2"/>
  <c r="IC77" i="2" s="1"/>
  <c r="Q73" i="2"/>
  <c r="IC73" i="2" s="1"/>
  <c r="Q69" i="2"/>
  <c r="IC69" i="2" s="1"/>
  <c r="Q65" i="2"/>
  <c r="IC65" i="2" s="1"/>
  <c r="AH64" i="2"/>
  <c r="AH76" i="2"/>
  <c r="AH84" i="2"/>
  <c r="Q49" i="2"/>
  <c r="Q41" i="2"/>
  <c r="AH42" i="2"/>
  <c r="AH46" i="2"/>
  <c r="AH54" i="2"/>
  <c r="AH69" i="2"/>
  <c r="AH73" i="2"/>
  <c r="Q86" i="2"/>
  <c r="IC86" i="2" s="1"/>
  <c r="Q82" i="2"/>
  <c r="IC82" i="2" s="1"/>
  <c r="Q74" i="2"/>
  <c r="IC74" i="2" s="1"/>
  <c r="Q70" i="2"/>
  <c r="IC70" i="2" s="1"/>
  <c r="Q66" i="2"/>
  <c r="IC66" i="2" s="1"/>
  <c r="Q57" i="2"/>
  <c r="BL67" i="2"/>
  <c r="BF68" i="2"/>
  <c r="BH69" i="2"/>
  <c r="BJ70" i="2"/>
  <c r="BD71" i="2"/>
  <c r="IG71" i="2" s="1"/>
  <c r="BL71" i="2"/>
  <c r="BF72" i="2"/>
  <c r="BH73" i="2"/>
  <c r="BH77" i="2"/>
  <c r="BJ78" i="2"/>
  <c r="BD79" i="2"/>
  <c r="IG79" i="2" s="1"/>
  <c r="BL79" i="2"/>
  <c r="BF80" i="2"/>
  <c r="BH81" i="2"/>
  <c r="BB82" i="2"/>
  <c r="IF82" i="2" s="1"/>
  <c r="BJ82" i="2"/>
  <c r="BD83" i="2"/>
  <c r="IG83" i="2" s="1"/>
  <c r="BL83" i="2"/>
  <c r="BF84" i="2"/>
  <c r="BH85" i="2"/>
  <c r="BB86" i="2"/>
  <c r="IF86" i="2" s="1"/>
  <c r="BJ86" i="2"/>
  <c r="CF40" i="2"/>
  <c r="Q83" i="2"/>
  <c r="IC83" i="2" s="1"/>
  <c r="Q79" i="2"/>
  <c r="IC79" i="2" s="1"/>
  <c r="Q75" i="2"/>
  <c r="IC75" i="2" s="1"/>
  <c r="Q71" i="2"/>
  <c r="IC71" i="2" s="1"/>
  <c r="Q67" i="2"/>
  <c r="IC67" i="2" s="1"/>
  <c r="Q72" i="2"/>
  <c r="IC72" i="2" s="1"/>
  <c r="BH40" i="2"/>
  <c r="BB41" i="2"/>
  <c r="BJ41" i="2"/>
  <c r="BD42" i="2"/>
  <c r="BL42" i="2"/>
  <c r="BF43" i="2"/>
  <c r="Q78" i="2"/>
  <c r="IC78" i="2" s="1"/>
  <c r="AH40" i="2"/>
  <c r="AH44" i="2"/>
  <c r="AH48" i="2"/>
  <c r="AH52" i="2"/>
  <c r="AH56" i="2"/>
  <c r="AH67" i="2"/>
  <c r="AH71" i="2"/>
  <c r="AH75" i="2"/>
  <c r="AH79" i="2"/>
  <c r="AH83" i="2"/>
  <c r="Q68" i="2"/>
  <c r="IC68" i="2" s="1"/>
  <c r="BN43" i="2"/>
  <c r="AH43" i="2"/>
  <c r="AH47" i="2"/>
  <c r="AH51" i="2"/>
  <c r="AH55" i="2"/>
  <c r="AH66" i="2"/>
  <c r="AH70" i="2"/>
  <c r="AH74" i="2"/>
  <c r="AH78" i="2"/>
  <c r="AH82" i="2"/>
  <c r="AH86" i="2"/>
  <c r="AH58" i="2"/>
  <c r="BN50" i="2"/>
  <c r="AH50" i="2"/>
  <c r="AH65" i="2"/>
  <c r="AH77" i="2"/>
  <c r="AH81" i="2"/>
  <c r="AH85" i="2"/>
  <c r="AH41" i="2"/>
  <c r="AH45" i="2"/>
  <c r="AH49" i="2"/>
  <c r="AH53" i="2"/>
  <c r="AH57" i="2"/>
  <c r="BN68" i="2"/>
  <c r="AH68" i="2"/>
  <c r="BN72" i="2"/>
  <c r="II72" i="2" s="1"/>
  <c r="AH72" i="2"/>
  <c r="BN80" i="2"/>
  <c r="II80" i="2" s="1"/>
  <c r="AH80" i="2"/>
  <c r="Q50" i="2"/>
  <c r="Q42" i="2"/>
  <c r="F6" i="2"/>
  <c r="G6" i="2" s="1"/>
  <c r="H6" i="2" s="1"/>
  <c r="Q58" i="2"/>
  <c r="Q53" i="2"/>
  <c r="Q45" i="2"/>
  <c r="Q52" i="2"/>
  <c r="Q44" i="2"/>
  <c r="Q55" i="2"/>
  <c r="Q47" i="2"/>
  <c r="DN77" i="2"/>
  <c r="BC64" i="2"/>
  <c r="BK64" i="2"/>
  <c r="BE65" i="2"/>
  <c r="BM65" i="2"/>
  <c r="BG66" i="2"/>
  <c r="BI67" i="2"/>
  <c r="IH67" i="2" s="1"/>
  <c r="BC68" i="2"/>
  <c r="BK68" i="2"/>
  <c r="BE69" i="2"/>
  <c r="BM69" i="2"/>
  <c r="BG70" i="2"/>
  <c r="BI71" i="2"/>
  <c r="IH71" i="2" s="1"/>
  <c r="BC72" i="2"/>
  <c r="BK72" i="2"/>
  <c r="BE73" i="2"/>
  <c r="BM73" i="2"/>
  <c r="BG74" i="2"/>
  <c r="BI75" i="2"/>
  <c r="IH75" i="2" s="1"/>
  <c r="BC76" i="2"/>
  <c r="BK76" i="2"/>
  <c r="BE77" i="2"/>
  <c r="BM77" i="2"/>
  <c r="BG78" i="2"/>
  <c r="BI79" i="2"/>
  <c r="IH79" i="2" s="1"/>
  <c r="BC80" i="2"/>
  <c r="BK80" i="2"/>
  <c r="BE81" i="2"/>
  <c r="BM81" i="2"/>
  <c r="BG82" i="2"/>
  <c r="BI83" i="2"/>
  <c r="IH83" i="2" s="1"/>
  <c r="BC84" i="2"/>
  <c r="BK84" i="2"/>
  <c r="BE85" i="2"/>
  <c r="BM85" i="2"/>
  <c r="BB64" i="2"/>
  <c r="IF64" i="2" s="1"/>
  <c r="BJ64" i="2"/>
  <c r="BD65" i="2"/>
  <c r="IG65" i="2" s="1"/>
  <c r="BL65" i="2"/>
  <c r="BF66" i="2"/>
  <c r="BH67" i="2"/>
  <c r="BB68" i="2"/>
  <c r="IF68" i="2" s="1"/>
  <c r="BJ68" i="2"/>
  <c r="BD69" i="2"/>
  <c r="IG69" i="2" s="1"/>
  <c r="CF84" i="2"/>
  <c r="IS84" i="2" s="1"/>
  <c r="IT84" i="2" s="1"/>
  <c r="CF80" i="2"/>
  <c r="IS80" i="2" s="1"/>
  <c r="IT80" i="2" s="1"/>
  <c r="CF76" i="2"/>
  <c r="IS76" i="2" s="1"/>
  <c r="IT76" i="2" s="1"/>
  <c r="CF72" i="2"/>
  <c r="IS72" i="2" s="1"/>
  <c r="IT72" i="2" s="1"/>
  <c r="GU78" i="2"/>
  <c r="GU80" i="2"/>
  <c r="GU82" i="2"/>
  <c r="P84" i="2"/>
  <c r="IB84" i="2" s="1"/>
  <c r="P80" i="2"/>
  <c r="IB80" i="2" s="1"/>
  <c r="P76" i="2"/>
  <c r="IB76" i="2" s="1"/>
  <c r="P72" i="2"/>
  <c r="IB72" i="2" s="1"/>
  <c r="P68" i="2"/>
  <c r="IB68" i="2" s="1"/>
  <c r="BI64" i="2"/>
  <c r="IH64" i="2" s="1"/>
  <c r="BC65" i="2"/>
  <c r="BK65" i="2"/>
  <c r="BE66" i="2"/>
  <c r="BM66" i="2"/>
  <c r="BG67" i="2"/>
  <c r="BI68" i="2"/>
  <c r="IH68" i="2" s="1"/>
  <c r="BC69" i="2"/>
  <c r="BK69" i="2"/>
  <c r="BE70" i="2"/>
  <c r="BM70" i="2"/>
  <c r="BG71" i="2"/>
  <c r="BI72" i="2"/>
  <c r="IH72" i="2" s="1"/>
  <c r="BC73" i="2"/>
  <c r="BK73" i="2"/>
  <c r="BE74" i="2"/>
  <c r="BM74" i="2"/>
  <c r="BG75" i="2"/>
  <c r="BI76" i="2"/>
  <c r="IH76" i="2" s="1"/>
  <c r="BC77" i="2"/>
  <c r="BK77" i="2"/>
  <c r="BE78" i="2"/>
  <c r="BM78" i="2"/>
  <c r="BG79" i="2"/>
  <c r="BI80" i="2"/>
  <c r="IH80" i="2" s="1"/>
  <c r="BC81" i="2"/>
  <c r="BK81" i="2"/>
  <c r="BE82" i="2"/>
  <c r="BM82" i="2"/>
  <c r="BG83" i="2"/>
  <c r="BI84" i="2"/>
  <c r="IH84" i="2" s="1"/>
  <c r="BC85" i="2"/>
  <c r="BK85" i="2"/>
  <c r="BE86" i="2"/>
  <c r="CF77" i="2"/>
  <c r="IS77" i="2" s="1"/>
  <c r="IT77" i="2" s="1"/>
  <c r="CF73" i="2"/>
  <c r="IS73" i="2" s="1"/>
  <c r="IT73" i="2" s="1"/>
  <c r="CF69" i="2"/>
  <c r="IS69" i="2" s="1"/>
  <c r="IT69" i="2" s="1"/>
  <c r="BG64" i="2"/>
  <c r="BI65" i="2"/>
  <c r="IH65" i="2" s="1"/>
  <c r="BC66" i="2"/>
  <c r="BK66" i="2"/>
  <c r="BE67" i="2"/>
  <c r="BM67" i="2"/>
  <c r="BG68" i="2"/>
  <c r="BI69" i="2"/>
  <c r="IH69" i="2" s="1"/>
  <c r="BC70" i="2"/>
  <c r="BC74" i="2"/>
  <c r="BK74" i="2"/>
  <c r="BE75" i="2"/>
  <c r="BM75" i="2"/>
  <c r="BG76" i="2"/>
  <c r="BI77" i="2"/>
  <c r="IH77" i="2" s="1"/>
  <c r="BC78" i="2"/>
  <c r="BK78" i="2"/>
  <c r="BE79" i="2"/>
  <c r="BM79" i="2"/>
  <c r="BG80" i="2"/>
  <c r="BI81" i="2"/>
  <c r="IH81" i="2" s="1"/>
  <c r="BC82" i="2"/>
  <c r="BK82" i="2"/>
  <c r="BE83" i="2"/>
  <c r="BM83" i="2"/>
  <c r="BG84" i="2"/>
  <c r="BI85" i="2"/>
  <c r="IH85" i="2" s="1"/>
  <c r="BC86" i="2"/>
  <c r="EV74" i="2"/>
  <c r="JB74" i="2" s="1"/>
  <c r="GU69" i="2"/>
  <c r="BD64" i="2"/>
  <c r="IG64" i="2" s="1"/>
  <c r="BL64" i="2"/>
  <c r="BF65" i="2"/>
  <c r="BH66" i="2"/>
  <c r="BB67" i="2"/>
  <c r="IF67" i="2" s="1"/>
  <c r="BJ67" i="2"/>
  <c r="BD68" i="2"/>
  <c r="IG68" i="2" s="1"/>
  <c r="BL68" i="2"/>
  <c r="BF69" i="2"/>
  <c r="BH70" i="2"/>
  <c r="BB71" i="2"/>
  <c r="IF71" i="2" s="1"/>
  <c r="BJ71" i="2"/>
  <c r="BD72" i="2"/>
  <c r="IG72" i="2" s="1"/>
  <c r="BL72" i="2"/>
  <c r="BF73" i="2"/>
  <c r="BH74" i="2"/>
  <c r="BB75" i="2"/>
  <c r="IF75" i="2" s="1"/>
  <c r="BJ75" i="2"/>
  <c r="BD76" i="2"/>
  <c r="IG76" i="2" s="1"/>
  <c r="BL76" i="2"/>
  <c r="BF77" i="2"/>
  <c r="BH78" i="2"/>
  <c r="BB79" i="2"/>
  <c r="IF79" i="2" s="1"/>
  <c r="BJ79" i="2"/>
  <c r="BD80" i="2"/>
  <c r="IG80" i="2" s="1"/>
  <c r="BL80" i="2"/>
  <c r="BF81" i="2"/>
  <c r="BN81" i="2"/>
  <c r="II81" i="2" s="1"/>
  <c r="BH82" i="2"/>
  <c r="BB83" i="2"/>
  <c r="IF83" i="2" s="1"/>
  <c r="BJ83" i="2"/>
  <c r="BD84" i="2"/>
  <c r="IG84" i="2" s="1"/>
  <c r="BL84" i="2"/>
  <c r="AG72" i="2"/>
  <c r="P83" i="2"/>
  <c r="IB83" i="2" s="1"/>
  <c r="P79" i="2"/>
  <c r="IB79" i="2" s="1"/>
  <c r="BH64" i="2"/>
  <c r="BB65" i="2"/>
  <c r="IF65" i="2" s="1"/>
  <c r="BJ65" i="2"/>
  <c r="BD66" i="2"/>
  <c r="IG66" i="2" s="1"/>
  <c r="BL66" i="2"/>
  <c r="BF67" i="2"/>
  <c r="BH68" i="2"/>
  <c r="BB69" i="2"/>
  <c r="IF69" i="2" s="1"/>
  <c r="BJ69" i="2"/>
  <c r="BD70" i="2"/>
  <c r="IG70" i="2" s="1"/>
  <c r="BL70" i="2"/>
  <c r="BF71" i="2"/>
  <c r="BH72" i="2"/>
  <c r="BB73" i="2"/>
  <c r="IF73" i="2" s="1"/>
  <c r="BJ73" i="2"/>
  <c r="BD74" i="2"/>
  <c r="IG74" i="2" s="1"/>
  <c r="BL74" i="2"/>
  <c r="BF75" i="2"/>
  <c r="BH76" i="2"/>
  <c r="BB77" i="2"/>
  <c r="IF77" i="2" s="1"/>
  <c r="BJ77" i="2"/>
  <c r="BD78" i="2"/>
  <c r="IG78" i="2" s="1"/>
  <c r="BL78" i="2"/>
  <c r="BF79" i="2"/>
  <c r="BH80" i="2"/>
  <c r="BB81" i="2"/>
  <c r="IF81" i="2" s="1"/>
  <c r="BJ81" i="2"/>
  <c r="BL69" i="2"/>
  <c r="BF70" i="2"/>
  <c r="BN70" i="2"/>
  <c r="II70" i="2" s="1"/>
  <c r="BH71" i="2"/>
  <c r="BJ72" i="2"/>
  <c r="BD73" i="2"/>
  <c r="IG73" i="2" s="1"/>
  <c r="BL73" i="2"/>
  <c r="BF74" i="2"/>
  <c r="BN74" i="2"/>
  <c r="II74" i="2" s="1"/>
  <c r="BH75" i="2"/>
  <c r="BB76" i="2"/>
  <c r="IF76" i="2" s="1"/>
  <c r="BJ76" i="2"/>
  <c r="BD77" i="2"/>
  <c r="IG77" i="2" s="1"/>
  <c r="BL77" i="2"/>
  <c r="BF78" i="2"/>
  <c r="BN78" i="2"/>
  <c r="II78" i="2" s="1"/>
  <c r="BH79" i="2"/>
  <c r="BB80" i="2"/>
  <c r="BJ80" i="2"/>
  <c r="BD81" i="2"/>
  <c r="IG81" i="2" s="1"/>
  <c r="BL81" i="2"/>
  <c r="BF82" i="2"/>
  <c r="BH83" i="2"/>
  <c r="BB84" i="2"/>
  <c r="IF84" i="2" s="1"/>
  <c r="BJ84" i="2"/>
  <c r="BD85" i="2"/>
  <c r="IG85" i="2" s="1"/>
  <c r="BL85" i="2"/>
  <c r="BF86" i="2"/>
  <c r="BK86" i="2"/>
  <c r="E156" i="6"/>
  <c r="E183" i="6"/>
  <c r="E187" i="6"/>
  <c r="E160" i="6"/>
  <c r="E191" i="6"/>
  <c r="E164" i="6"/>
  <c r="E168" i="6"/>
  <c r="E195" i="6"/>
  <c r="E172" i="6"/>
  <c r="E199" i="6"/>
  <c r="E176" i="6"/>
  <c r="E203" i="6"/>
  <c r="F154" i="6"/>
  <c r="O154" i="6"/>
  <c r="K154" i="6"/>
  <c r="Q181" i="6"/>
  <c r="J154" i="6"/>
  <c r="M181" i="6"/>
  <c r="N154" i="6"/>
  <c r="M154" i="6"/>
  <c r="Q154" i="6"/>
  <c r="K181" i="6"/>
  <c r="L154" i="6"/>
  <c r="F181" i="6"/>
  <c r="P154" i="6"/>
  <c r="J181" i="6"/>
  <c r="L181" i="6"/>
  <c r="N181" i="6"/>
  <c r="P181" i="6"/>
  <c r="O181" i="6"/>
  <c r="C156" i="6"/>
  <c r="C183" i="6"/>
  <c r="D157" i="6"/>
  <c r="D184" i="6"/>
  <c r="F185" i="6"/>
  <c r="K185" i="6"/>
  <c r="L158" i="6"/>
  <c r="O158" i="6"/>
  <c r="L185" i="6"/>
  <c r="N158" i="6"/>
  <c r="M158" i="6"/>
  <c r="P158" i="6"/>
  <c r="M185" i="6"/>
  <c r="K158" i="6"/>
  <c r="F158" i="6"/>
  <c r="N185" i="6"/>
  <c r="P185" i="6"/>
  <c r="J158" i="6"/>
  <c r="Q185" i="6"/>
  <c r="Q158" i="6"/>
  <c r="J185" i="6"/>
  <c r="O185" i="6"/>
  <c r="C160" i="6"/>
  <c r="C187" i="6"/>
  <c r="D188" i="6"/>
  <c r="D161" i="6"/>
  <c r="M189" i="6"/>
  <c r="K162" i="6"/>
  <c r="O162" i="6"/>
  <c r="K189" i="6"/>
  <c r="F162" i="6"/>
  <c r="F189" i="6"/>
  <c r="Q189" i="6"/>
  <c r="L189" i="6"/>
  <c r="J189" i="6"/>
  <c r="L162" i="6"/>
  <c r="J162" i="6"/>
  <c r="N162" i="6"/>
  <c r="M162" i="6"/>
  <c r="P162" i="6"/>
  <c r="Q162" i="6"/>
  <c r="O189" i="6"/>
  <c r="N189" i="6"/>
  <c r="P189" i="6"/>
  <c r="C164" i="6"/>
  <c r="C191" i="6"/>
  <c r="D192" i="6"/>
  <c r="D165" i="6"/>
  <c r="F193" i="6"/>
  <c r="Q193" i="6"/>
  <c r="M166" i="6"/>
  <c r="L193" i="6"/>
  <c r="O166" i="6"/>
  <c r="J193" i="6"/>
  <c r="F166" i="6"/>
  <c r="N166" i="6"/>
  <c r="L166" i="6"/>
  <c r="M193" i="6"/>
  <c r="P166" i="6"/>
  <c r="Q166" i="6"/>
  <c r="K166" i="6"/>
  <c r="K193" i="6"/>
  <c r="P193" i="6"/>
  <c r="J166" i="6"/>
  <c r="O193" i="6"/>
  <c r="N193" i="6"/>
  <c r="C168" i="6"/>
  <c r="C195" i="6"/>
  <c r="D196" i="6"/>
  <c r="D169" i="6"/>
  <c r="J170" i="6"/>
  <c r="O170" i="6"/>
  <c r="Q170" i="6"/>
  <c r="F170" i="6"/>
  <c r="K197" i="6"/>
  <c r="N170" i="6"/>
  <c r="K170" i="6"/>
  <c r="L197" i="6"/>
  <c r="F197" i="6"/>
  <c r="J197" i="6"/>
  <c r="Q197" i="6"/>
  <c r="M170" i="6"/>
  <c r="L170" i="6"/>
  <c r="M197" i="6"/>
  <c r="P170" i="6"/>
  <c r="O197" i="6"/>
  <c r="P197" i="6"/>
  <c r="N197" i="6"/>
  <c r="C172" i="6"/>
  <c r="C199" i="6"/>
  <c r="D173" i="6"/>
  <c r="D200" i="6"/>
  <c r="HL84" i="2"/>
  <c r="HT84" i="2" s="1"/>
  <c r="K174" i="6"/>
  <c r="L201" i="6"/>
  <c r="J201" i="6"/>
  <c r="Q201" i="6"/>
  <c r="F201" i="6"/>
  <c r="M201" i="6"/>
  <c r="M174" i="6"/>
  <c r="L174" i="6"/>
  <c r="P174" i="6"/>
  <c r="K201" i="6"/>
  <c r="J174" i="6"/>
  <c r="Q174" i="6"/>
  <c r="N174" i="6"/>
  <c r="O174" i="6"/>
  <c r="F174" i="6"/>
  <c r="O201" i="6"/>
  <c r="N201" i="6"/>
  <c r="P201" i="6"/>
  <c r="C176" i="6"/>
  <c r="C203" i="6"/>
  <c r="E155" i="6"/>
  <c r="E182" i="6"/>
  <c r="E159" i="6"/>
  <c r="E186" i="6"/>
  <c r="E190" i="6"/>
  <c r="E163" i="6"/>
  <c r="E167" i="6"/>
  <c r="E194" i="6"/>
  <c r="E171" i="6"/>
  <c r="E198" i="6"/>
  <c r="E202" i="6"/>
  <c r="E175" i="6"/>
  <c r="C182" i="6"/>
  <c r="C155" i="6"/>
  <c r="D156" i="6"/>
  <c r="D183" i="6"/>
  <c r="Q184" i="6"/>
  <c r="K184" i="6"/>
  <c r="L157" i="6"/>
  <c r="L184" i="6"/>
  <c r="O157" i="6"/>
  <c r="N157" i="6"/>
  <c r="M157" i="6"/>
  <c r="P157" i="6"/>
  <c r="P184" i="6"/>
  <c r="F157" i="6"/>
  <c r="M184" i="6"/>
  <c r="K157" i="6"/>
  <c r="N184" i="6"/>
  <c r="J157" i="6"/>
  <c r="Q157" i="6"/>
  <c r="F184" i="6"/>
  <c r="J184" i="6"/>
  <c r="O184" i="6"/>
  <c r="HL69" i="2"/>
  <c r="HT69" i="2" s="1"/>
  <c r="C186" i="6"/>
  <c r="C159" i="6"/>
  <c r="D160" i="6"/>
  <c r="D187" i="6"/>
  <c r="P161" i="6"/>
  <c r="M188" i="6"/>
  <c r="K161" i="6"/>
  <c r="F161" i="6"/>
  <c r="K188" i="6"/>
  <c r="Q188" i="6"/>
  <c r="O161" i="6"/>
  <c r="L188" i="6"/>
  <c r="L161" i="6"/>
  <c r="J161" i="6"/>
  <c r="N161" i="6"/>
  <c r="M161" i="6"/>
  <c r="J188" i="6"/>
  <c r="Q161" i="6"/>
  <c r="O188" i="6"/>
  <c r="F188" i="6"/>
  <c r="N188" i="6"/>
  <c r="P188" i="6"/>
  <c r="C163" i="6"/>
  <c r="C190" i="6"/>
  <c r="D164" i="6"/>
  <c r="D191" i="6"/>
  <c r="O165" i="6"/>
  <c r="Q192" i="6"/>
  <c r="M165" i="6"/>
  <c r="F165" i="6"/>
  <c r="L192" i="6"/>
  <c r="J192" i="6"/>
  <c r="L165" i="6"/>
  <c r="N165" i="6"/>
  <c r="P165" i="6"/>
  <c r="M192" i="6"/>
  <c r="Q165" i="6"/>
  <c r="P192" i="6"/>
  <c r="K165" i="6"/>
  <c r="K192" i="6"/>
  <c r="J165" i="6"/>
  <c r="O192" i="6"/>
  <c r="N192" i="6"/>
  <c r="F192" i="6"/>
  <c r="C167" i="6"/>
  <c r="C194" i="6"/>
  <c r="D195" i="6"/>
  <c r="D168" i="6"/>
  <c r="F169" i="6"/>
  <c r="L169" i="6"/>
  <c r="M196" i="6"/>
  <c r="P169" i="6"/>
  <c r="O169" i="6"/>
  <c r="J169" i="6"/>
  <c r="Q169" i="6"/>
  <c r="K196" i="6"/>
  <c r="P196" i="6"/>
  <c r="K169" i="6"/>
  <c r="L196" i="6"/>
  <c r="Q196" i="6"/>
  <c r="N169" i="6"/>
  <c r="M169" i="6"/>
  <c r="J196" i="6"/>
  <c r="O196" i="6"/>
  <c r="N196" i="6"/>
  <c r="F196" i="6"/>
  <c r="C171" i="6"/>
  <c r="C198" i="6"/>
  <c r="D172" i="6"/>
  <c r="D199" i="6"/>
  <c r="K173" i="6"/>
  <c r="L200" i="6"/>
  <c r="J200" i="6"/>
  <c r="Q200" i="6"/>
  <c r="M173" i="6"/>
  <c r="L173" i="6"/>
  <c r="M200" i="6"/>
  <c r="P173" i="6"/>
  <c r="K200" i="6"/>
  <c r="J173" i="6"/>
  <c r="Q173" i="6"/>
  <c r="P200" i="6"/>
  <c r="N173" i="6"/>
  <c r="F173" i="6"/>
  <c r="O173" i="6"/>
  <c r="F200" i="6"/>
  <c r="O200" i="6"/>
  <c r="N200" i="6"/>
  <c r="C202" i="6"/>
  <c r="C175" i="6"/>
  <c r="D203" i="6"/>
  <c r="D176" i="6"/>
  <c r="E154" i="6"/>
  <c r="E181" i="6"/>
  <c r="E185" i="6"/>
  <c r="E158" i="6"/>
  <c r="E162" i="6"/>
  <c r="E189" i="6"/>
  <c r="E166" i="6"/>
  <c r="E193" i="6"/>
  <c r="E170" i="6"/>
  <c r="E197" i="6"/>
  <c r="E174" i="6"/>
  <c r="E201" i="6"/>
  <c r="C154" i="6"/>
  <c r="C181" i="6"/>
  <c r="D155" i="6"/>
  <c r="D182" i="6"/>
  <c r="F183" i="6"/>
  <c r="G183" i="6" s="1"/>
  <c r="V156" i="6" s="1"/>
  <c r="Q183" i="6"/>
  <c r="K183" i="6"/>
  <c r="L156" i="6"/>
  <c r="L183" i="6"/>
  <c r="N156" i="6"/>
  <c r="M156" i="6"/>
  <c r="P156" i="6"/>
  <c r="P183" i="6"/>
  <c r="M183" i="6"/>
  <c r="O156" i="6"/>
  <c r="F156" i="6"/>
  <c r="K156" i="6"/>
  <c r="N183" i="6"/>
  <c r="J156" i="6"/>
  <c r="Q156" i="6"/>
  <c r="J183" i="6"/>
  <c r="O183" i="6"/>
  <c r="C158" i="6"/>
  <c r="C185" i="6"/>
  <c r="D159" i="6"/>
  <c r="D186" i="6"/>
  <c r="N160" i="6"/>
  <c r="M160" i="6"/>
  <c r="J187" i="6"/>
  <c r="P160" i="6"/>
  <c r="M187" i="6"/>
  <c r="F160" i="6"/>
  <c r="O160" i="6"/>
  <c r="K187" i="6"/>
  <c r="F187" i="6"/>
  <c r="G187" i="6" s="1"/>
  <c r="V160" i="6" s="1"/>
  <c r="Q187" i="6"/>
  <c r="L187" i="6"/>
  <c r="L160" i="6"/>
  <c r="J160" i="6"/>
  <c r="Q160" i="6"/>
  <c r="O187" i="6"/>
  <c r="N187" i="6"/>
  <c r="K160" i="6"/>
  <c r="P187" i="6"/>
  <c r="C162" i="6"/>
  <c r="C189" i="6"/>
  <c r="D190" i="6"/>
  <c r="D163" i="6"/>
  <c r="M164" i="6"/>
  <c r="K191" i="6"/>
  <c r="O164" i="6"/>
  <c r="F191" i="6"/>
  <c r="Q191" i="6"/>
  <c r="L191" i="6"/>
  <c r="F164" i="6"/>
  <c r="J191" i="6"/>
  <c r="L164" i="6"/>
  <c r="N164" i="6"/>
  <c r="P164" i="6"/>
  <c r="M191" i="6"/>
  <c r="P191" i="6"/>
  <c r="N191" i="6"/>
  <c r="K164" i="6"/>
  <c r="J164" i="6"/>
  <c r="O191" i="6"/>
  <c r="Q164" i="6"/>
  <c r="C166" i="6"/>
  <c r="C193" i="6"/>
  <c r="D194" i="6"/>
  <c r="D167" i="6"/>
  <c r="L168" i="6"/>
  <c r="M195" i="6"/>
  <c r="F168" i="6"/>
  <c r="P168" i="6"/>
  <c r="J168" i="6"/>
  <c r="Q168" i="6"/>
  <c r="P195" i="6"/>
  <c r="K195" i="6"/>
  <c r="K168" i="6"/>
  <c r="L195" i="6"/>
  <c r="F195" i="6"/>
  <c r="Q195" i="6"/>
  <c r="O168" i="6"/>
  <c r="M168" i="6"/>
  <c r="N168" i="6"/>
  <c r="J195" i="6"/>
  <c r="O195" i="6"/>
  <c r="N195" i="6"/>
  <c r="C197" i="6"/>
  <c r="C170" i="6"/>
  <c r="D171" i="6"/>
  <c r="D198" i="6"/>
  <c r="M172" i="6"/>
  <c r="O172" i="6"/>
  <c r="N172" i="6"/>
  <c r="K172" i="6"/>
  <c r="L199" i="6"/>
  <c r="J199" i="6"/>
  <c r="Q199" i="6"/>
  <c r="F199" i="6"/>
  <c r="L172" i="6"/>
  <c r="M199" i="6"/>
  <c r="P172" i="6"/>
  <c r="K199" i="6"/>
  <c r="J172" i="6"/>
  <c r="Q172" i="6"/>
  <c r="P199" i="6"/>
  <c r="F172" i="6"/>
  <c r="G172" i="6" s="1"/>
  <c r="U172" i="6" s="1"/>
  <c r="O199" i="6"/>
  <c r="N199" i="6"/>
  <c r="C174" i="6"/>
  <c r="C201" i="6"/>
  <c r="D175" i="6"/>
  <c r="D202" i="6"/>
  <c r="J203" i="6"/>
  <c r="L176" i="6"/>
  <c r="N176" i="6"/>
  <c r="F176" i="6"/>
  <c r="P176" i="6"/>
  <c r="Q176" i="6"/>
  <c r="O203" i="6"/>
  <c r="M176" i="6"/>
  <c r="L203" i="6"/>
  <c r="O176" i="6"/>
  <c r="Q203" i="6"/>
  <c r="J176" i="6"/>
  <c r="K176" i="6"/>
  <c r="P203" i="6"/>
  <c r="N203" i="6"/>
  <c r="K203" i="6"/>
  <c r="F203" i="6"/>
  <c r="M203" i="6"/>
  <c r="E157" i="6"/>
  <c r="E184" i="6"/>
  <c r="E161" i="6"/>
  <c r="E188" i="6"/>
  <c r="E192" i="6"/>
  <c r="E165" i="6"/>
  <c r="E169" i="6"/>
  <c r="E196" i="6"/>
  <c r="E173" i="6"/>
  <c r="E200" i="6"/>
  <c r="D154" i="6"/>
  <c r="D181" i="6"/>
  <c r="M182" i="6"/>
  <c r="O155" i="6"/>
  <c r="K182" i="6"/>
  <c r="L155" i="6"/>
  <c r="L182" i="6"/>
  <c r="N155" i="6"/>
  <c r="M155" i="6"/>
  <c r="P155" i="6"/>
  <c r="F155" i="6"/>
  <c r="K155" i="6"/>
  <c r="O182" i="6"/>
  <c r="P182" i="6"/>
  <c r="Q182" i="6"/>
  <c r="N182" i="6"/>
  <c r="J155" i="6"/>
  <c r="Q155" i="6"/>
  <c r="F182" i="6"/>
  <c r="G182" i="6" s="1"/>
  <c r="V155" i="6" s="1"/>
  <c r="J182" i="6"/>
  <c r="C184" i="6"/>
  <c r="C157" i="6"/>
  <c r="D158" i="6"/>
  <c r="D185" i="6"/>
  <c r="L186" i="6"/>
  <c r="K186" i="6"/>
  <c r="L159" i="6"/>
  <c r="N159" i="6"/>
  <c r="M159" i="6"/>
  <c r="J186" i="6"/>
  <c r="P159" i="6"/>
  <c r="O159" i="6"/>
  <c r="M186" i="6"/>
  <c r="K159" i="6"/>
  <c r="F159" i="6"/>
  <c r="P186" i="6"/>
  <c r="J159" i="6"/>
  <c r="Q186" i="6"/>
  <c r="Q159" i="6"/>
  <c r="O186" i="6"/>
  <c r="F186" i="6"/>
  <c r="N186" i="6"/>
  <c r="C188" i="6"/>
  <c r="C161" i="6"/>
  <c r="D162" i="6"/>
  <c r="D189" i="6"/>
  <c r="O163" i="6"/>
  <c r="K190" i="6"/>
  <c r="F163" i="6"/>
  <c r="L190" i="6"/>
  <c r="J190" i="6"/>
  <c r="L163" i="6"/>
  <c r="N163" i="6"/>
  <c r="M163" i="6"/>
  <c r="P163" i="6"/>
  <c r="M190" i="6"/>
  <c r="O190" i="6"/>
  <c r="Q190" i="6"/>
  <c r="F190" i="6"/>
  <c r="N190" i="6"/>
  <c r="P190" i="6"/>
  <c r="K163" i="6"/>
  <c r="J163" i="6"/>
  <c r="Q163" i="6"/>
  <c r="C165" i="6"/>
  <c r="C192" i="6"/>
  <c r="D166" i="6"/>
  <c r="D193" i="6"/>
  <c r="M167" i="6"/>
  <c r="J194" i="6"/>
  <c r="F167" i="6"/>
  <c r="N167" i="6"/>
  <c r="L167" i="6"/>
  <c r="M194" i="6"/>
  <c r="P167" i="6"/>
  <c r="Q167" i="6"/>
  <c r="K167" i="6"/>
  <c r="O167" i="6"/>
  <c r="K194" i="6"/>
  <c r="L194" i="6"/>
  <c r="Q194" i="6"/>
  <c r="P194" i="6"/>
  <c r="J167" i="6"/>
  <c r="O194" i="6"/>
  <c r="N194" i="6"/>
  <c r="F194" i="6"/>
  <c r="C169" i="6"/>
  <c r="C196" i="6"/>
  <c r="D170" i="6"/>
  <c r="D197" i="6"/>
  <c r="M171" i="6"/>
  <c r="N171" i="6"/>
  <c r="K171" i="6"/>
  <c r="L198" i="6"/>
  <c r="J198" i="6"/>
  <c r="Q198" i="6"/>
  <c r="O171" i="6"/>
  <c r="L171" i="6"/>
  <c r="M198" i="6"/>
  <c r="P171" i="6"/>
  <c r="K198" i="6"/>
  <c r="F171" i="6"/>
  <c r="J171" i="6"/>
  <c r="Q171" i="6"/>
  <c r="P198" i="6"/>
  <c r="N198" i="6"/>
  <c r="F198" i="6"/>
  <c r="O198" i="6"/>
  <c r="C200" i="6"/>
  <c r="C173" i="6"/>
  <c r="D174" i="6"/>
  <c r="D201" i="6"/>
  <c r="N175" i="6"/>
  <c r="M202" i="6"/>
  <c r="M175" i="6"/>
  <c r="L175" i="6"/>
  <c r="P175" i="6"/>
  <c r="K202" i="6"/>
  <c r="J175" i="6"/>
  <c r="Q175" i="6"/>
  <c r="F175" i="6"/>
  <c r="O175" i="6"/>
  <c r="L202" i="6"/>
  <c r="K175" i="6"/>
  <c r="J202" i="6"/>
  <c r="Q202" i="6"/>
  <c r="F202" i="6"/>
  <c r="O202" i="6"/>
  <c r="N202" i="6"/>
  <c r="P202" i="6"/>
  <c r="P54" i="2"/>
  <c r="P46" i="2"/>
  <c r="GU79" i="2"/>
  <c r="P75" i="2"/>
  <c r="IB75" i="2" s="1"/>
  <c r="CF65" i="2"/>
  <c r="IS65" i="2" s="1"/>
  <c r="IT65" i="2" s="1"/>
  <c r="CF75" i="2"/>
  <c r="IS75" i="2" s="1"/>
  <c r="IT75" i="2" s="1"/>
  <c r="AX52" i="2"/>
  <c r="AX56" i="2"/>
  <c r="P51" i="2"/>
  <c r="P43" i="2"/>
  <c r="CF56" i="2"/>
  <c r="CF52" i="2"/>
  <c r="CF48" i="2"/>
  <c r="CF44" i="2"/>
  <c r="DN68" i="2"/>
  <c r="DN74" i="2"/>
  <c r="DN82" i="2"/>
  <c r="CF49" i="2"/>
  <c r="EV85" i="2"/>
  <c r="JB85" i="2" s="1"/>
  <c r="BC40" i="2"/>
  <c r="BK40" i="2"/>
  <c r="BI55" i="2"/>
  <c r="BC56" i="2"/>
  <c r="BK56" i="2"/>
  <c r="BE57" i="2"/>
  <c r="BM57" i="2"/>
  <c r="BH58" i="2"/>
  <c r="CF71" i="2"/>
  <c r="IS71" i="2" s="1"/>
  <c r="IT71" i="2" s="1"/>
  <c r="BF64" i="2"/>
  <c r="BN64" i="2"/>
  <c r="BH65" i="2"/>
  <c r="BB66" i="2"/>
  <c r="IF66" i="2" s="1"/>
  <c r="BJ66" i="2"/>
  <c r="BD67" i="2"/>
  <c r="IG67" i="2" s="1"/>
  <c r="BE40" i="2"/>
  <c r="BM40" i="2"/>
  <c r="BG41" i="2"/>
  <c r="BI42" i="2"/>
  <c r="BC43" i="2"/>
  <c r="BK43" i="2"/>
  <c r="BE44" i="2"/>
  <c r="BM44" i="2"/>
  <c r="BG45" i="2"/>
  <c r="BI46" i="2"/>
  <c r="BC47" i="2"/>
  <c r="BK47" i="2"/>
  <c r="BE48" i="2"/>
  <c r="BM48" i="2"/>
  <c r="BG49" i="2"/>
  <c r="BC51" i="2"/>
  <c r="BK51" i="2"/>
  <c r="BE52" i="2"/>
  <c r="BM52" i="2"/>
  <c r="BG53" i="2"/>
  <c r="BI54" i="2"/>
  <c r="BC55" i="2"/>
  <c r="BK55" i="2"/>
  <c r="BE56" i="2"/>
  <c r="BM56" i="2"/>
  <c r="BG57" i="2"/>
  <c r="BJ58" i="2"/>
  <c r="DN78" i="2"/>
  <c r="CW84" i="2"/>
  <c r="DN81" i="2"/>
  <c r="EE78" i="2"/>
  <c r="P52" i="2"/>
  <c r="P44" i="2"/>
  <c r="P71" i="2"/>
  <c r="IB71" i="2" s="1"/>
  <c r="P53" i="2"/>
  <c r="P45" i="2"/>
  <c r="P41" i="2"/>
  <c r="CF47" i="2"/>
  <c r="CF43" i="2"/>
  <c r="P64" i="2"/>
  <c r="IB64" i="2" s="1"/>
  <c r="BM86" i="2"/>
  <c r="BH44" i="2"/>
  <c r="BB45" i="2"/>
  <c r="BJ45" i="2"/>
  <c r="BD46" i="2"/>
  <c r="BL46" i="2"/>
  <c r="BF47" i="2"/>
  <c r="BH48" i="2"/>
  <c r="BB49" i="2"/>
  <c r="BJ49" i="2"/>
  <c r="BD50" i="2"/>
  <c r="BL50" i="2"/>
  <c r="BF51" i="2"/>
  <c r="BN51" i="2"/>
  <c r="BH52" i="2"/>
  <c r="BB53" i="2"/>
  <c r="BJ53" i="2"/>
  <c r="BD54" i="2"/>
  <c r="BL54" i="2"/>
  <c r="BF55" i="2"/>
  <c r="BH56" i="2"/>
  <c r="AX83" i="2"/>
  <c r="P85" i="2"/>
  <c r="IB85" i="2" s="1"/>
  <c r="P81" i="2"/>
  <c r="IB81" i="2" s="1"/>
  <c r="P73" i="2"/>
  <c r="IB73" i="2" s="1"/>
  <c r="P65" i="2"/>
  <c r="IB65" i="2" s="1"/>
  <c r="BH86" i="2"/>
  <c r="P58" i="2"/>
  <c r="BE41" i="2"/>
  <c r="BM41" i="2"/>
  <c r="BG42" i="2"/>
  <c r="BI43" i="2"/>
  <c r="BC44" i="2"/>
  <c r="BK44" i="2"/>
  <c r="BE45" i="2"/>
  <c r="BM45" i="2"/>
  <c r="BG46" i="2"/>
  <c r="BI47" i="2"/>
  <c r="BC48" i="2"/>
  <c r="BK48" i="2"/>
  <c r="BE49" i="2"/>
  <c r="BM49" i="2"/>
  <c r="BG50" i="2"/>
  <c r="BI51" i="2"/>
  <c r="BC52" i="2"/>
  <c r="BK52" i="2"/>
  <c r="BE53" i="2"/>
  <c r="BM53" i="2"/>
  <c r="BG54" i="2"/>
  <c r="P66" i="2"/>
  <c r="IB66" i="2" s="1"/>
  <c r="BE64" i="2"/>
  <c r="BM64" i="2"/>
  <c r="BG65" i="2"/>
  <c r="BI66" i="2"/>
  <c r="IH66" i="2" s="1"/>
  <c r="BC67" i="2"/>
  <c r="BK67" i="2"/>
  <c r="BE68" i="2"/>
  <c r="BM68" i="2"/>
  <c r="BG69" i="2"/>
  <c r="BI70" i="2"/>
  <c r="IH70" i="2" s="1"/>
  <c r="BC71" i="2"/>
  <c r="BK71" i="2"/>
  <c r="BE72" i="2"/>
  <c r="BM72" i="2"/>
  <c r="BG73" i="2"/>
  <c r="BI74" i="2"/>
  <c r="IH74" i="2" s="1"/>
  <c r="BC75" i="2"/>
  <c r="BK75" i="2"/>
  <c r="BE76" i="2"/>
  <c r="BM76" i="2"/>
  <c r="BG85" i="2"/>
  <c r="BI86" i="2"/>
  <c r="IH86" i="2" s="1"/>
  <c r="P50" i="2"/>
  <c r="P42" i="2"/>
  <c r="BD40" i="2"/>
  <c r="BL40" i="2"/>
  <c r="BF41" i="2"/>
  <c r="BH42" i="2"/>
  <c r="BJ43" i="2"/>
  <c r="BD44" i="2"/>
  <c r="BL44" i="2"/>
  <c r="BF45" i="2"/>
  <c r="BH46" i="2"/>
  <c r="BB47" i="2"/>
  <c r="BJ47" i="2"/>
  <c r="BD48" i="2"/>
  <c r="BL48" i="2"/>
  <c r="BF49" i="2"/>
  <c r="BH50" i="2"/>
  <c r="CF54" i="2"/>
  <c r="CF46" i="2"/>
  <c r="FM65" i="2"/>
  <c r="JR65" i="2" s="1"/>
  <c r="P56" i="2"/>
  <c r="P48" i="2"/>
  <c r="BD82" i="2"/>
  <c r="IG82" i="2" s="1"/>
  <c r="BL82" i="2"/>
  <c r="BF83" i="2"/>
  <c r="BN83" i="2"/>
  <c r="BH84" i="2"/>
  <c r="BB85" i="2"/>
  <c r="IF85" i="2" s="1"/>
  <c r="BJ85" i="2"/>
  <c r="EV86" i="2"/>
  <c r="JB86" i="2" s="1"/>
  <c r="HL86" i="2"/>
  <c r="HT86" i="2" s="1"/>
  <c r="BD86" i="2"/>
  <c r="IG86" i="2" s="1"/>
  <c r="BL86" i="2"/>
  <c r="CF81" i="2"/>
  <c r="IS81" i="2" s="1"/>
  <c r="IT81" i="2" s="1"/>
  <c r="BB57" i="2"/>
  <c r="BJ57" i="2"/>
  <c r="BE58" i="2"/>
  <c r="BM58" i="2"/>
  <c r="C8" i="2"/>
  <c r="CW81" i="2"/>
  <c r="DN66" i="2"/>
  <c r="DN86" i="2"/>
  <c r="EE65" i="2"/>
  <c r="EV82" i="2"/>
  <c r="JB82" i="2" s="1"/>
  <c r="GD76" i="2"/>
  <c r="GD84" i="2"/>
  <c r="GU77" i="2"/>
  <c r="GU85" i="2"/>
  <c r="HL64" i="2"/>
  <c r="HT64" i="2" s="1"/>
  <c r="BD58" i="2"/>
  <c r="D7" i="2" s="1"/>
  <c r="BN58" i="2"/>
  <c r="P69" i="2"/>
  <c r="IB69" i="2" s="1"/>
  <c r="CF86" i="2"/>
  <c r="IS86" i="2" s="1"/>
  <c r="IT86" i="2" s="1"/>
  <c r="CF82" i="2"/>
  <c r="IS82" i="2" s="1"/>
  <c r="IT82" i="2" s="1"/>
  <c r="CF78" i="2"/>
  <c r="IS78" i="2" s="1"/>
  <c r="IT78" i="2" s="1"/>
  <c r="CF74" i="2"/>
  <c r="IS74" i="2" s="1"/>
  <c r="IT74" i="2" s="1"/>
  <c r="CF70" i="2"/>
  <c r="IS70" i="2" s="1"/>
  <c r="IT70" i="2" s="1"/>
  <c r="CF68" i="2"/>
  <c r="IS68" i="2" s="1"/>
  <c r="IT68" i="2" s="1"/>
  <c r="CF66" i="2"/>
  <c r="IS66" i="2" s="1"/>
  <c r="IT66" i="2" s="1"/>
  <c r="BL57" i="2"/>
  <c r="BG58" i="2"/>
  <c r="CF57" i="2"/>
  <c r="CF53" i="2"/>
  <c r="CF45" i="2"/>
  <c r="CF41" i="2"/>
  <c r="D8" i="2"/>
  <c r="EE86" i="2"/>
  <c r="EV65" i="2"/>
  <c r="JB65" i="2" s="1"/>
  <c r="EV79" i="2"/>
  <c r="JB79" i="2" s="1"/>
  <c r="P55" i="2"/>
  <c r="P47" i="2"/>
  <c r="AX40" i="2"/>
  <c r="P86" i="2"/>
  <c r="IB86" i="2" s="1"/>
  <c r="P70" i="2"/>
  <c r="IB70" i="2" s="1"/>
  <c r="CF67" i="2"/>
  <c r="IS67" i="2" s="1"/>
  <c r="IT67" i="2" s="1"/>
  <c r="BJ55" i="2"/>
  <c r="BD56" i="2"/>
  <c r="BL56" i="2"/>
  <c r="BF57" i="2"/>
  <c r="BI58" i="2"/>
  <c r="E7" i="2" s="1"/>
  <c r="V16" i="2"/>
  <c r="CF50" i="2"/>
  <c r="CF42" i="2"/>
  <c r="F8" i="2"/>
  <c r="X7" i="2"/>
  <c r="EV72" i="2"/>
  <c r="JB72" i="2" s="1"/>
  <c r="BB58" i="2"/>
  <c r="C7" i="2" s="1"/>
  <c r="C16" i="2" s="1"/>
  <c r="T16" i="2"/>
  <c r="P67" i="2"/>
  <c r="IB67" i="2" s="1"/>
  <c r="E8" i="2"/>
  <c r="BF40" i="2"/>
  <c r="BN40" i="2"/>
  <c r="BH41" i="2"/>
  <c r="BB42" i="2"/>
  <c r="BJ42" i="2"/>
  <c r="BF48" i="2"/>
  <c r="BH49" i="2"/>
  <c r="BB50" i="2"/>
  <c r="BJ50" i="2"/>
  <c r="BD51" i="2"/>
  <c r="BL51" i="2"/>
  <c r="BF52" i="2"/>
  <c r="BH53" i="2"/>
  <c r="BB54" i="2"/>
  <c r="BJ54" i="2"/>
  <c r="BD55" i="2"/>
  <c r="BL55" i="2"/>
  <c r="BF56" i="2"/>
  <c r="BN56" i="2"/>
  <c r="BH57" i="2"/>
  <c r="BC58" i="2"/>
  <c r="BK58" i="2"/>
  <c r="EE74" i="2"/>
  <c r="AX75" i="2"/>
  <c r="CW65" i="2"/>
  <c r="AX47" i="2"/>
  <c r="P77" i="2"/>
  <c r="IB77" i="2" s="1"/>
  <c r="FM85" i="2"/>
  <c r="JR85" i="2" s="1"/>
  <c r="HL68" i="2"/>
  <c r="HT68" i="2" s="1"/>
  <c r="P78" i="2"/>
  <c r="IB78" i="2" s="1"/>
  <c r="P74" i="2"/>
  <c r="IB74" i="2" s="1"/>
  <c r="CF83" i="2"/>
  <c r="IS83" i="2" s="1"/>
  <c r="IT83" i="2" s="1"/>
  <c r="CF79" i="2"/>
  <c r="IS79" i="2" s="1"/>
  <c r="IT79" i="2" s="1"/>
  <c r="GD85" i="2"/>
  <c r="AG76" i="2"/>
  <c r="CF64" i="2"/>
  <c r="IS64" i="2" s="1"/>
  <c r="IT64" i="2" s="1"/>
  <c r="CW71" i="2"/>
  <c r="P49" i="2"/>
  <c r="AX53" i="2"/>
  <c r="EV70" i="2"/>
  <c r="JB70" i="2" s="1"/>
  <c r="GD68" i="2"/>
  <c r="AX68" i="2"/>
  <c r="CW86" i="2"/>
  <c r="EE64" i="2"/>
  <c r="FM70" i="2"/>
  <c r="JR70" i="2" s="1"/>
  <c r="GU68" i="2"/>
  <c r="AX42" i="2"/>
  <c r="AG85" i="2"/>
  <c r="EE71" i="2"/>
  <c r="EE75" i="2"/>
  <c r="HL72" i="2"/>
  <c r="HT72" i="2" s="1"/>
  <c r="P57" i="2"/>
  <c r="AX50" i="2"/>
  <c r="AG67" i="2"/>
  <c r="AG80" i="2"/>
  <c r="CW79" i="2"/>
  <c r="DN65" i="2"/>
  <c r="EV69" i="2"/>
  <c r="JB69" i="2" s="1"/>
  <c r="EV73" i="2"/>
  <c r="JB73" i="2" s="1"/>
  <c r="EV77" i="2"/>
  <c r="JB77" i="2" s="1"/>
  <c r="EV81" i="2"/>
  <c r="JB81" i="2" s="1"/>
  <c r="FM74" i="2"/>
  <c r="JR74" i="2" s="1"/>
  <c r="FM86" i="2"/>
  <c r="JR86" i="2" s="1"/>
  <c r="GD67" i="2"/>
  <c r="GU65" i="2"/>
  <c r="AX41" i="2"/>
  <c r="AG79" i="2"/>
  <c r="AX70" i="2"/>
  <c r="CW66" i="2"/>
  <c r="DN85" i="2"/>
  <c r="GD83" i="2"/>
  <c r="GU86" i="2"/>
  <c r="HL71" i="2"/>
  <c r="HT71" i="2" s="1"/>
  <c r="BB55" i="2"/>
  <c r="CF58" i="2"/>
  <c r="DN64" i="2"/>
  <c r="EE82" i="2"/>
  <c r="EV68" i="2"/>
  <c r="JB68" i="2" s="1"/>
  <c r="EV84" i="2"/>
  <c r="JB84" i="2" s="1"/>
  <c r="FM69" i="2"/>
  <c r="JR69" i="2" s="1"/>
  <c r="FM77" i="2"/>
  <c r="JR77" i="2" s="1"/>
  <c r="GU81" i="2"/>
  <c r="AX73" i="2"/>
  <c r="AX85" i="2"/>
  <c r="CW69" i="2"/>
  <c r="GD70" i="2"/>
  <c r="GD78" i="2"/>
  <c r="GD82" i="2"/>
  <c r="GU76" i="2"/>
  <c r="HL74" i="2"/>
  <c r="HT74" i="2" s="1"/>
  <c r="HL78" i="2"/>
  <c r="HT78" i="2" s="1"/>
  <c r="HL80" i="2"/>
  <c r="HT80" i="2" s="1"/>
  <c r="AG55" i="2"/>
  <c r="BK42" i="2"/>
  <c r="P82" i="2"/>
  <c r="IB82" i="2" s="1"/>
  <c r="BG77" i="2"/>
  <c r="BI78" i="2"/>
  <c r="IH78" i="2" s="1"/>
  <c r="CF85" i="2"/>
  <c r="IS85" i="2" s="1"/>
  <c r="IT85" i="2" s="1"/>
  <c r="CW64" i="2"/>
  <c r="CW77" i="2"/>
  <c r="DN71" i="2"/>
  <c r="DN79" i="2"/>
  <c r="EV71" i="2"/>
  <c r="JB71" i="2" s="1"/>
  <c r="EV75" i="2"/>
  <c r="JB75" i="2" s="1"/>
  <c r="FM68" i="2"/>
  <c r="JR68" i="2" s="1"/>
  <c r="FM76" i="2"/>
  <c r="JR76" i="2" s="1"/>
  <c r="GU84" i="2"/>
  <c r="P40" i="2"/>
  <c r="AX76" i="2"/>
  <c r="AX84" i="2"/>
  <c r="CW85" i="2"/>
  <c r="EE68" i="2"/>
  <c r="EE72" i="2"/>
  <c r="EE76" i="2"/>
  <c r="GU71" i="2"/>
  <c r="GU75" i="2"/>
  <c r="HL77" i="2"/>
  <c r="HT77" i="2" s="1"/>
  <c r="AG50" i="2"/>
  <c r="AG54" i="2"/>
  <c r="AX55" i="2"/>
  <c r="AG81" i="2"/>
  <c r="AX67" i="2"/>
  <c r="DN70" i="2"/>
  <c r="EE84" i="2"/>
  <c r="EV78" i="2"/>
  <c r="JB78" i="2" s="1"/>
  <c r="FM67" i="2"/>
  <c r="JR67" i="2" s="1"/>
  <c r="FM75" i="2"/>
  <c r="JR75" i="2" s="1"/>
  <c r="FM83" i="2"/>
  <c r="JR83" i="2" s="1"/>
  <c r="GD64" i="2"/>
  <c r="AG40" i="2"/>
  <c r="AG42" i="2"/>
  <c r="BN42" i="2"/>
  <c r="BP42" i="2" s="1"/>
  <c r="AG46" i="2"/>
  <c r="AG51" i="2"/>
  <c r="AX49" i="2"/>
  <c r="AG41" i="2"/>
  <c r="BN41" i="2"/>
  <c r="AG43" i="2"/>
  <c r="BB43" i="2"/>
  <c r="AG45" i="2"/>
  <c r="BN45" i="2"/>
  <c r="BP45" i="2" s="1"/>
  <c r="AG49" i="2"/>
  <c r="BN49" i="2"/>
  <c r="BP49" i="2" s="1"/>
  <c r="AG58" i="2"/>
  <c r="AX48" i="2"/>
  <c r="AX57" i="2"/>
  <c r="BN54" i="2"/>
  <c r="BP54" i="2" s="1"/>
  <c r="AG86" i="2"/>
  <c r="BN86" i="2"/>
  <c r="II86" i="2" s="1"/>
  <c r="BI50" i="2"/>
  <c r="BB51" i="2"/>
  <c r="BJ51" i="2"/>
  <c r="AX43" i="2"/>
  <c r="BB40" i="2"/>
  <c r="BD43" i="2"/>
  <c r="BL43" i="2"/>
  <c r="BF44" i="2"/>
  <c r="AG44" i="2"/>
  <c r="BN44" i="2"/>
  <c r="BH45" i="2"/>
  <c r="BB46" i="2"/>
  <c r="BJ46" i="2"/>
  <c r="BD47" i="2"/>
  <c r="BL47" i="2"/>
  <c r="AG48" i="2"/>
  <c r="BN48" i="2"/>
  <c r="BD52" i="2"/>
  <c r="BL52" i="2"/>
  <c r="BF53" i="2"/>
  <c r="AG53" i="2"/>
  <c r="BN53" i="2"/>
  <c r="BP53" i="2" s="1"/>
  <c r="BH54" i="2"/>
  <c r="BN46" i="2"/>
  <c r="BP46" i="2" s="1"/>
  <c r="AG75" i="2"/>
  <c r="BN75" i="2"/>
  <c r="II75" i="2" s="1"/>
  <c r="BN84" i="2"/>
  <c r="AG84" i="2"/>
  <c r="BI41" i="2"/>
  <c r="AG57" i="2"/>
  <c r="AX44" i="2"/>
  <c r="AX46" i="2"/>
  <c r="AX51" i="2"/>
  <c r="BN57" i="2"/>
  <c r="BP57" i="2" s="1"/>
  <c r="AG47" i="2"/>
  <c r="BN47" i="2"/>
  <c r="AG52" i="2"/>
  <c r="BN52" i="2"/>
  <c r="AG66" i="2"/>
  <c r="BN66" i="2"/>
  <c r="II66" i="2" s="1"/>
  <c r="AG56" i="2"/>
  <c r="AX45" i="2"/>
  <c r="AX54" i="2"/>
  <c r="AX58" i="2"/>
  <c r="BN55" i="2"/>
  <c r="BP55" i="2" s="1"/>
  <c r="CF55" i="2"/>
  <c r="CF51" i="2"/>
  <c r="AG71" i="2"/>
  <c r="BN71" i="2"/>
  <c r="BI73" i="2"/>
  <c r="IH73" i="2" s="1"/>
  <c r="AG78" i="2"/>
  <c r="BB78" i="2"/>
  <c r="IF78" i="2" s="1"/>
  <c r="BG81" i="2"/>
  <c r="BI82" i="2"/>
  <c r="IH82" i="2" s="1"/>
  <c r="BC83" i="2"/>
  <c r="BK83" i="2"/>
  <c r="BE84" i="2"/>
  <c r="BM84" i="2"/>
  <c r="BF85" i="2"/>
  <c r="BN85" i="2"/>
  <c r="AX72" i="2"/>
  <c r="AX77" i="2"/>
  <c r="AX79" i="2"/>
  <c r="AX81" i="2"/>
  <c r="AX86" i="2"/>
  <c r="BN67" i="2"/>
  <c r="BG86" i="2"/>
  <c r="BB72" i="2"/>
  <c r="AG65" i="2"/>
  <c r="AG74" i="2"/>
  <c r="AG83" i="2"/>
  <c r="AX66" i="2"/>
  <c r="AG69" i="2"/>
  <c r="BN65" i="2"/>
  <c r="II65" i="2" s="1"/>
  <c r="BN69" i="2"/>
  <c r="AG64" i="2"/>
  <c r="AG73" i="2"/>
  <c r="BN73" i="2"/>
  <c r="II73" i="2" s="1"/>
  <c r="AG82" i="2"/>
  <c r="BN82" i="2"/>
  <c r="II82" i="2" s="1"/>
  <c r="AX65" i="2"/>
  <c r="AX74" i="2"/>
  <c r="CW73" i="2"/>
  <c r="AG68" i="2"/>
  <c r="AG70" i="2"/>
  <c r="AG77" i="2"/>
  <c r="BN77" i="2"/>
  <c r="II77" i="2" s="1"/>
  <c r="AX69" i="2"/>
  <c r="AX71" i="2"/>
  <c r="AX78" i="2"/>
  <c r="AX80" i="2"/>
  <c r="AX82" i="2"/>
  <c r="BB70" i="2"/>
  <c r="IF70" i="2" s="1"/>
  <c r="BK70" i="2"/>
  <c r="BE71" i="2"/>
  <c r="BM71" i="2"/>
  <c r="BG72" i="2"/>
  <c r="BB74" i="2"/>
  <c r="IF74" i="2" s="1"/>
  <c r="BJ74" i="2"/>
  <c r="BD75" i="2"/>
  <c r="IG75" i="2" s="1"/>
  <c r="BL75" i="2"/>
  <c r="BF76" i="2"/>
  <c r="BN76" i="2"/>
  <c r="II76" i="2" s="1"/>
  <c r="BC79" i="2"/>
  <c r="BK79" i="2"/>
  <c r="BE80" i="2"/>
  <c r="BM80" i="2"/>
  <c r="AX64" i="2"/>
  <c r="BN79" i="2"/>
  <c r="II79" i="2" s="1"/>
  <c r="CW70" i="2"/>
  <c r="CW75" i="2"/>
  <c r="CW80" i="2"/>
  <c r="DN72" i="2"/>
  <c r="DN76" i="2"/>
  <c r="DN80" i="2"/>
  <c r="EE79" i="2"/>
  <c r="EV80" i="2"/>
  <c r="JB80" i="2" s="1"/>
  <c r="GD65" i="2"/>
  <c r="GU73" i="2"/>
  <c r="HL65" i="2"/>
  <c r="HT65" i="2" s="1"/>
  <c r="HL67" i="2"/>
  <c r="HT67" i="2" s="1"/>
  <c r="HL82" i="2"/>
  <c r="HT82" i="2" s="1"/>
  <c r="DN84" i="2"/>
  <c r="EE66" i="2"/>
  <c r="EE70" i="2"/>
  <c r="EE83" i="2"/>
  <c r="EV67" i="2"/>
  <c r="JB67" i="2" s="1"/>
  <c r="FM73" i="2"/>
  <c r="JR73" i="2" s="1"/>
  <c r="FM78" i="2"/>
  <c r="JR78" i="2" s="1"/>
  <c r="FM82" i="2"/>
  <c r="JR82" i="2" s="1"/>
  <c r="GD69" i="2"/>
  <c r="GD71" i="2"/>
  <c r="GD73" i="2"/>
  <c r="GD77" i="2"/>
  <c r="GD81" i="2"/>
  <c r="GU64" i="2"/>
  <c r="HL73" i="2"/>
  <c r="HT73" i="2" s="1"/>
  <c r="EV76" i="2"/>
  <c r="JB76" i="2" s="1"/>
  <c r="FM64" i="2"/>
  <c r="JR64" i="2" s="1"/>
  <c r="CW68" i="2"/>
  <c r="CW78" i="2"/>
  <c r="CW83" i="2"/>
  <c r="DN83" i="2"/>
  <c r="EE67" i="2"/>
  <c r="EE69" i="2"/>
  <c r="EE73" i="2"/>
  <c r="EE77" i="2"/>
  <c r="EV66" i="2"/>
  <c r="JB66" i="2" s="1"/>
  <c r="EV83" i="2"/>
  <c r="JB83" i="2" s="1"/>
  <c r="FM72" i="2"/>
  <c r="JR72" i="2" s="1"/>
  <c r="FM79" i="2"/>
  <c r="JR79" i="2" s="1"/>
  <c r="FM81" i="2"/>
  <c r="JR81" i="2" s="1"/>
  <c r="GD72" i="2"/>
  <c r="GD74" i="2"/>
  <c r="GD80" i="2"/>
  <c r="GD86" i="2"/>
  <c r="GU67" i="2"/>
  <c r="HL76" i="2"/>
  <c r="HT76" i="2" s="1"/>
  <c r="HL85" i="2"/>
  <c r="HT85" i="2" s="1"/>
  <c r="EE81" i="2"/>
  <c r="CW67" i="2"/>
  <c r="CW72" i="2"/>
  <c r="CW82" i="2"/>
  <c r="FM71" i="2"/>
  <c r="JR71" i="2" s="1"/>
  <c r="FM80" i="2"/>
  <c r="JR80" i="2" s="1"/>
  <c r="GD75" i="2"/>
  <c r="GD79" i="2"/>
  <c r="GU66" i="2"/>
  <c r="HL75" i="2"/>
  <c r="HT75" i="2" s="1"/>
  <c r="HL79" i="2"/>
  <c r="HT79" i="2" s="1"/>
  <c r="CW74" i="2"/>
  <c r="CW76" i="2"/>
  <c r="DN67" i="2"/>
  <c r="DN69" i="2"/>
  <c r="DN73" i="2"/>
  <c r="DN75" i="2"/>
  <c r="EE80" i="2"/>
  <c r="EE85" i="2"/>
  <c r="EV64" i="2"/>
  <c r="JB64" i="2" s="1"/>
  <c r="FM66" i="2"/>
  <c r="JR66" i="2" s="1"/>
  <c r="FM84" i="2"/>
  <c r="JR84" i="2" s="1"/>
  <c r="GD66" i="2"/>
  <c r="GU70" i="2"/>
  <c r="GU72" i="2"/>
  <c r="GU74" i="2"/>
  <c r="GU83" i="2"/>
  <c r="HL66" i="2"/>
  <c r="HT66" i="2" s="1"/>
  <c r="HL70" i="2"/>
  <c r="HT70" i="2" s="1"/>
  <c r="HL81" i="2"/>
  <c r="HT81" i="2" s="1"/>
  <c r="HL83" i="2"/>
  <c r="HT83" i="2" s="1"/>
  <c r="BP43" i="2" l="1"/>
  <c r="JW76" i="2"/>
  <c r="JV67" i="2"/>
  <c r="G159" i="6"/>
  <c r="U159" i="6" s="1"/>
  <c r="BO56" i="2"/>
  <c r="BP56" i="2"/>
  <c r="JW80" i="2"/>
  <c r="JV71" i="2"/>
  <c r="JX71" i="2"/>
  <c r="BP40" i="2"/>
  <c r="F7" i="2"/>
  <c r="F16" i="2" s="1"/>
  <c r="G16" i="2" s="1"/>
  <c r="H16" i="2" s="1"/>
  <c r="BP58" i="2"/>
  <c r="JV69" i="2"/>
  <c r="BO47" i="2"/>
  <c r="BP47" i="2"/>
  <c r="BP51" i="2"/>
  <c r="BP50" i="2"/>
  <c r="BO44" i="2"/>
  <c r="BP44" i="2"/>
  <c r="BO41" i="2"/>
  <c r="BP41" i="2"/>
  <c r="BO52" i="2"/>
  <c r="BP52" i="2"/>
  <c r="BO48" i="2"/>
  <c r="BP48" i="2"/>
  <c r="JX65" i="2"/>
  <c r="JW67" i="2"/>
  <c r="JW70" i="2"/>
  <c r="JV65" i="2"/>
  <c r="JW68" i="2"/>
  <c r="JV64" i="2"/>
  <c r="JX67" i="2"/>
  <c r="JW65" i="2"/>
  <c r="JV66" i="2"/>
  <c r="JW73" i="2"/>
  <c r="JX82" i="2"/>
  <c r="JW82" i="2"/>
  <c r="JV77" i="2"/>
  <c r="JV86" i="2"/>
  <c r="JX86" i="2"/>
  <c r="JX78" i="2"/>
  <c r="JX84" i="2"/>
  <c r="JX76" i="2"/>
  <c r="JV81" i="2"/>
  <c r="JV84" i="2"/>
  <c r="JV80" i="2"/>
  <c r="JW84" i="2"/>
  <c r="JV75" i="2"/>
  <c r="JX77" i="2"/>
  <c r="JW75" i="2"/>
  <c r="JV83" i="2"/>
  <c r="JV79" i="2"/>
  <c r="JX80" i="2"/>
  <c r="JX72" i="2"/>
  <c r="JW86" i="2"/>
  <c r="JW78" i="2"/>
  <c r="JX75" i="2"/>
  <c r="BP67" i="2"/>
  <c r="IL67" i="2" s="1"/>
  <c r="II67" i="2"/>
  <c r="BP64" i="2"/>
  <c r="IL64" i="2" s="1"/>
  <c r="II64" i="2"/>
  <c r="JY71" i="2"/>
  <c r="JK71" i="2"/>
  <c r="JJ71" i="2"/>
  <c r="JW66" i="2"/>
  <c r="JX81" i="2"/>
  <c r="JX73" i="2"/>
  <c r="JW83" i="2"/>
  <c r="JV78" i="2"/>
  <c r="JX70" i="2"/>
  <c r="JJ85" i="2"/>
  <c r="JY85" i="2"/>
  <c r="JK85" i="2"/>
  <c r="JW72" i="2"/>
  <c r="JX68" i="2"/>
  <c r="JJ66" i="2"/>
  <c r="JY66" i="2"/>
  <c r="JK66" i="2"/>
  <c r="JX79" i="2"/>
  <c r="JY74" i="2"/>
  <c r="JK74" i="2"/>
  <c r="JJ74" i="2"/>
  <c r="JK82" i="2"/>
  <c r="JJ82" i="2"/>
  <c r="JY82" i="2"/>
  <c r="BP71" i="2"/>
  <c r="IL71" i="2" s="1"/>
  <c r="II71" i="2"/>
  <c r="JK75" i="2"/>
  <c r="JY75" i="2"/>
  <c r="JJ75" i="2"/>
  <c r="JY78" i="2"/>
  <c r="JK78" i="2"/>
  <c r="JJ78" i="2"/>
  <c r="JV82" i="2"/>
  <c r="JY76" i="2"/>
  <c r="JJ76" i="2"/>
  <c r="JK76" i="2"/>
  <c r="JW71" i="2"/>
  <c r="JY79" i="2"/>
  <c r="JJ79" i="2"/>
  <c r="JK79" i="2"/>
  <c r="JW74" i="2"/>
  <c r="JX85" i="2"/>
  <c r="JX69" i="2"/>
  <c r="JV72" i="2"/>
  <c r="JX74" i="2"/>
  <c r="JX66" i="2"/>
  <c r="JJ69" i="2"/>
  <c r="JK69" i="2"/>
  <c r="JY69" i="2"/>
  <c r="JJ65" i="2"/>
  <c r="JY65" i="2"/>
  <c r="JK65" i="2"/>
  <c r="JV76" i="2"/>
  <c r="JV68" i="2"/>
  <c r="JX64" i="2"/>
  <c r="JY72" i="2"/>
  <c r="JK72" i="2"/>
  <c r="JJ72" i="2"/>
  <c r="JV85" i="2"/>
  <c r="JJ86" i="2"/>
  <c r="JK86" i="2"/>
  <c r="JY86" i="2"/>
  <c r="JJ80" i="2"/>
  <c r="JY80" i="2"/>
  <c r="JK80" i="2"/>
  <c r="JJ70" i="2"/>
  <c r="JV70" i="2"/>
  <c r="JY64" i="2"/>
  <c r="JJ64" i="2"/>
  <c r="JK64" i="2"/>
  <c r="JW77" i="2"/>
  <c r="JJ73" i="2"/>
  <c r="JY73" i="2"/>
  <c r="JK73" i="2"/>
  <c r="BP68" i="2"/>
  <c r="IL68" i="2" s="1"/>
  <c r="II68" i="2"/>
  <c r="BP69" i="2"/>
  <c r="IL69" i="2" s="1"/>
  <c r="II69" i="2"/>
  <c r="JY83" i="2"/>
  <c r="JK83" i="2"/>
  <c r="JJ83" i="2"/>
  <c r="JV73" i="2"/>
  <c r="JW81" i="2"/>
  <c r="JW69" i="2"/>
  <c r="JW79" i="2"/>
  <c r="JV74" i="2"/>
  <c r="JJ68" i="2"/>
  <c r="JK68" i="2"/>
  <c r="JY68" i="2"/>
  <c r="JK77" i="2"/>
  <c r="JJ77" i="2"/>
  <c r="JY77" i="2"/>
  <c r="JW64" i="2"/>
  <c r="JX83" i="2"/>
  <c r="JK70" i="2"/>
  <c r="JY70" i="2"/>
  <c r="JK67" i="2"/>
  <c r="JY67" i="2"/>
  <c r="JJ67" i="2"/>
  <c r="JJ84" i="2"/>
  <c r="JY84" i="2"/>
  <c r="JK84" i="2"/>
  <c r="JK81" i="2"/>
  <c r="JJ81" i="2"/>
  <c r="JY81" i="2"/>
  <c r="BP84" i="2"/>
  <c r="IL84" i="2" s="1"/>
  <c r="II84" i="2"/>
  <c r="BP83" i="2"/>
  <c r="IL83" i="2" s="1"/>
  <c r="II83" i="2"/>
  <c r="BO72" i="2"/>
  <c r="IJ72" i="2" s="1"/>
  <c r="IK72" i="2" s="1"/>
  <c r="IF72" i="2"/>
  <c r="BP85" i="2"/>
  <c r="IL85" i="2" s="1"/>
  <c r="II85" i="2"/>
  <c r="BO80" i="2"/>
  <c r="IJ80" i="2" s="1"/>
  <c r="IK80" i="2" s="1"/>
  <c r="IF80" i="2"/>
  <c r="BP66" i="2"/>
  <c r="IL66" i="2" s="1"/>
  <c r="BP77" i="2"/>
  <c r="IL77" i="2" s="1"/>
  <c r="BO75" i="2"/>
  <c r="IJ75" i="2" s="1"/>
  <c r="IK75" i="2" s="1"/>
  <c r="BP75" i="2"/>
  <c r="IL75" i="2" s="1"/>
  <c r="BP65" i="2"/>
  <c r="IL65" i="2" s="1"/>
  <c r="BP78" i="2"/>
  <c r="IL78" i="2" s="1"/>
  <c r="BP72" i="2"/>
  <c r="IL72" i="2" s="1"/>
  <c r="BO76" i="2"/>
  <c r="IJ76" i="2" s="1"/>
  <c r="IK76" i="2" s="1"/>
  <c r="BP76" i="2"/>
  <c r="IL76" i="2" s="1"/>
  <c r="BO73" i="2"/>
  <c r="IJ73" i="2" s="1"/>
  <c r="IK73" i="2" s="1"/>
  <c r="BP73" i="2"/>
  <c r="IL73" i="2" s="1"/>
  <c r="BO82" i="2"/>
  <c r="IJ82" i="2" s="1"/>
  <c r="IK82" i="2" s="1"/>
  <c r="BP82" i="2"/>
  <c r="IL82" i="2" s="1"/>
  <c r="BP70" i="2"/>
  <c r="IL70" i="2" s="1"/>
  <c r="BP81" i="2"/>
  <c r="IL81" i="2" s="1"/>
  <c r="BO86" i="2"/>
  <c r="IJ86" i="2" s="1"/>
  <c r="IK86" i="2" s="1"/>
  <c r="BP86" i="2"/>
  <c r="IL86" i="2" s="1"/>
  <c r="BP80" i="2"/>
  <c r="IL80" i="2" s="1"/>
  <c r="BP79" i="2"/>
  <c r="IL79" i="2" s="1"/>
  <c r="BP74" i="2"/>
  <c r="IL74" i="2" s="1"/>
  <c r="BO50" i="2"/>
  <c r="BO57" i="2"/>
  <c r="BO51" i="2"/>
  <c r="BO43" i="2"/>
  <c r="BO81" i="2"/>
  <c r="IJ81" i="2" s="1"/>
  <c r="IK81" i="2" s="1"/>
  <c r="BO68" i="2"/>
  <c r="IJ68" i="2" s="1"/>
  <c r="IK68" i="2" s="1"/>
  <c r="BO45" i="2"/>
  <c r="BO83" i="2"/>
  <c r="IJ83" i="2" s="1"/>
  <c r="IK83" i="2" s="1"/>
  <c r="G163" i="6"/>
  <c r="U163" i="6" s="1"/>
  <c r="G186" i="6"/>
  <c r="V159" i="6" s="1"/>
  <c r="G203" i="6"/>
  <c r="V176" i="6" s="1"/>
  <c r="G164" i="6"/>
  <c r="U164" i="6" s="1"/>
  <c r="G202" i="6"/>
  <c r="V175" i="6" s="1"/>
  <c r="BO65" i="2"/>
  <c r="IJ65" i="2" s="1"/>
  <c r="IK65" i="2" s="1"/>
  <c r="BO42" i="2"/>
  <c r="G194" i="6"/>
  <c r="V167" i="6" s="1"/>
  <c r="G199" i="6"/>
  <c r="V172" i="6" s="1"/>
  <c r="W172" i="6" s="1"/>
  <c r="BO49" i="2"/>
  <c r="BO64" i="2"/>
  <c r="IJ64" i="2" s="1"/>
  <c r="IK64" i="2" s="1"/>
  <c r="BO70" i="2"/>
  <c r="IJ70" i="2" s="1"/>
  <c r="IK70" i="2" s="1"/>
  <c r="G156" i="6"/>
  <c r="U156" i="6" s="1"/>
  <c r="W156" i="6" s="1"/>
  <c r="BO79" i="2"/>
  <c r="IJ79" i="2" s="1"/>
  <c r="IK79" i="2" s="1"/>
  <c r="BO69" i="2"/>
  <c r="IJ69" i="2" s="1"/>
  <c r="IK69" i="2" s="1"/>
  <c r="G167" i="6"/>
  <c r="U167" i="6" s="1"/>
  <c r="G171" i="6"/>
  <c r="U171" i="6" s="1"/>
  <c r="BO74" i="2"/>
  <c r="IJ74" i="2" s="1"/>
  <c r="IK74" i="2" s="1"/>
  <c r="G176" i="6"/>
  <c r="U176" i="6" s="1"/>
  <c r="BO66" i="2"/>
  <c r="IJ66" i="2" s="1"/>
  <c r="IK66" i="2" s="1"/>
  <c r="G190" i="6"/>
  <c r="V163" i="6" s="1"/>
  <c r="G155" i="6"/>
  <c r="U155" i="6" s="1"/>
  <c r="W155" i="6" s="1"/>
  <c r="G195" i="6"/>
  <c r="V168" i="6" s="1"/>
  <c r="G168" i="6"/>
  <c r="U168" i="6" s="1"/>
  <c r="BO77" i="2"/>
  <c r="IJ77" i="2" s="1"/>
  <c r="IK77" i="2" s="1"/>
  <c r="G160" i="6"/>
  <c r="U160" i="6" s="1"/>
  <c r="W160" i="6" s="1"/>
  <c r="BO84" i="2"/>
  <c r="IJ84" i="2" s="1"/>
  <c r="IK84" i="2" s="1"/>
  <c r="G175" i="6"/>
  <c r="U175" i="6" s="1"/>
  <c r="BO78" i="2"/>
  <c r="IJ78" i="2" s="1"/>
  <c r="IK78" i="2" s="1"/>
  <c r="G191" i="6"/>
  <c r="V164" i="6" s="1"/>
  <c r="BO71" i="2"/>
  <c r="IJ71" i="2" s="1"/>
  <c r="IK71" i="2" s="1"/>
  <c r="G198" i="6"/>
  <c r="V171" i="6" s="1"/>
  <c r="BO85" i="2"/>
  <c r="IJ85" i="2" s="1"/>
  <c r="IK85" i="2" s="1"/>
  <c r="BO67" i="2"/>
  <c r="IJ67" i="2" s="1"/>
  <c r="IK67" i="2" s="1"/>
  <c r="R155" i="6"/>
  <c r="R173" i="6"/>
  <c r="R181" i="6"/>
  <c r="R201" i="6"/>
  <c r="R159" i="6"/>
  <c r="R156" i="6"/>
  <c r="R174" i="6"/>
  <c r="R166" i="6"/>
  <c r="R167" i="6"/>
  <c r="R190" i="6"/>
  <c r="R172" i="6"/>
  <c r="G196" i="6"/>
  <c r="V169" i="6" s="1"/>
  <c r="R193" i="6"/>
  <c r="R164" i="6"/>
  <c r="R191" i="6"/>
  <c r="R200" i="6"/>
  <c r="G169" i="6"/>
  <c r="U169" i="6" s="1"/>
  <c r="R165" i="6"/>
  <c r="R188" i="6"/>
  <c r="R162" i="6"/>
  <c r="R185" i="6"/>
  <c r="G185" i="6"/>
  <c r="V158" i="6" s="1"/>
  <c r="R203" i="6"/>
  <c r="R160" i="6"/>
  <c r="R192" i="6"/>
  <c r="G161" i="6"/>
  <c r="U161" i="6" s="1"/>
  <c r="G174" i="6"/>
  <c r="U174" i="6" s="1"/>
  <c r="R195" i="6"/>
  <c r="R196" i="6"/>
  <c r="G157" i="6"/>
  <c r="U157" i="6" s="1"/>
  <c r="R189" i="6"/>
  <c r="R154" i="6"/>
  <c r="R175" i="6"/>
  <c r="R171" i="6"/>
  <c r="R198" i="6"/>
  <c r="R163" i="6"/>
  <c r="R187" i="6"/>
  <c r="R183" i="6"/>
  <c r="G200" i="6"/>
  <c r="V173" i="6" s="1"/>
  <c r="R169" i="6"/>
  <c r="G165" i="6"/>
  <c r="U165" i="6" s="1"/>
  <c r="R161" i="6"/>
  <c r="R184" i="6"/>
  <c r="G201" i="6"/>
  <c r="V174" i="6" s="1"/>
  <c r="G170" i="6"/>
  <c r="U170" i="6" s="1"/>
  <c r="R158" i="6"/>
  <c r="G181" i="6"/>
  <c r="V154" i="6" s="1"/>
  <c r="R194" i="6"/>
  <c r="R186" i="6"/>
  <c r="G184" i="6"/>
  <c r="V157" i="6" s="1"/>
  <c r="G193" i="6"/>
  <c r="V166" i="6" s="1"/>
  <c r="R202" i="6"/>
  <c r="R168" i="6"/>
  <c r="G173" i="6"/>
  <c r="U173" i="6" s="1"/>
  <c r="G192" i="6"/>
  <c r="V165" i="6" s="1"/>
  <c r="G188" i="6"/>
  <c r="V161" i="6" s="1"/>
  <c r="R197" i="6"/>
  <c r="G189" i="6"/>
  <c r="V162" i="6" s="1"/>
  <c r="R182" i="6"/>
  <c r="R176" i="6"/>
  <c r="R199" i="6"/>
  <c r="R157" i="6"/>
  <c r="G197" i="6"/>
  <c r="V170" i="6" s="1"/>
  <c r="R170" i="6"/>
  <c r="G166" i="6"/>
  <c r="U166" i="6" s="1"/>
  <c r="G162" i="6"/>
  <c r="U162" i="6" s="1"/>
  <c r="G158" i="6"/>
  <c r="U158" i="6" s="1"/>
  <c r="G154" i="6"/>
  <c r="U154" i="6" s="1"/>
  <c r="BO53" i="2"/>
  <c r="BO55" i="2"/>
  <c r="BO58" i="2"/>
  <c r="BO40" i="2"/>
  <c r="D16" i="2"/>
  <c r="E16" i="2"/>
  <c r="G8" i="2"/>
  <c r="W16" i="2"/>
  <c r="X16" i="2" s="1"/>
  <c r="Y16" i="2" s="1"/>
  <c r="X6" i="2"/>
  <c r="Y6" i="2" s="1"/>
  <c r="U16" i="2"/>
  <c r="BO54" i="2"/>
  <c r="Y7" i="2"/>
  <c r="W19" i="2"/>
  <c r="BO46" i="2"/>
  <c r="W159" i="6" l="1"/>
  <c r="G7" i="2"/>
  <c r="KA76" i="2"/>
  <c r="KA72" i="2"/>
  <c r="JZ67" i="2"/>
  <c r="KA67" i="2"/>
  <c r="KA64" i="2"/>
  <c r="JZ64" i="2"/>
  <c r="JZ65" i="2"/>
  <c r="KA65" i="2"/>
  <c r="JZ68" i="2"/>
  <c r="KA68" i="2"/>
  <c r="KA78" i="2"/>
  <c r="JZ78" i="2"/>
  <c r="KA85" i="2"/>
  <c r="JZ85" i="2"/>
  <c r="JZ81" i="2"/>
  <c r="KA81" i="2"/>
  <c r="JZ73" i="2"/>
  <c r="KA73" i="2"/>
  <c r="KA69" i="2"/>
  <c r="JZ69" i="2"/>
  <c r="JZ66" i="2"/>
  <c r="KA66" i="2"/>
  <c r="JZ83" i="2"/>
  <c r="KA83" i="2"/>
  <c r="KA80" i="2"/>
  <c r="JZ80" i="2"/>
  <c r="JZ72" i="2"/>
  <c r="JZ75" i="2"/>
  <c r="KA75" i="2"/>
  <c r="JZ82" i="2"/>
  <c r="KA82" i="2"/>
  <c r="KA84" i="2"/>
  <c r="JZ84" i="2"/>
  <c r="JZ71" i="2"/>
  <c r="KA71" i="2"/>
  <c r="JZ74" i="2"/>
  <c r="KA74" i="2"/>
  <c r="KA70" i="2"/>
  <c r="JZ70" i="2"/>
  <c r="KA77" i="2"/>
  <c r="JZ77" i="2"/>
  <c r="KA86" i="2"/>
  <c r="JZ86" i="2"/>
  <c r="JZ76" i="2"/>
  <c r="JZ79" i="2"/>
  <c r="KA79" i="2"/>
  <c r="W170" i="6"/>
  <c r="W164" i="6"/>
  <c r="W163" i="6"/>
  <c r="W176" i="6"/>
  <c r="W175" i="6"/>
  <c r="W167" i="6"/>
  <c r="W21" i="2"/>
  <c r="X19" i="2"/>
  <c r="X21" i="2" s="1"/>
  <c r="W161" i="6"/>
  <c r="W171" i="6"/>
  <c r="W168" i="6"/>
  <c r="W165" i="6"/>
  <c r="W154" i="6"/>
  <c r="W173" i="6"/>
  <c r="W166" i="6"/>
  <c r="W162" i="6"/>
  <c r="W157" i="6"/>
  <c r="W158" i="6"/>
  <c r="W174" i="6"/>
  <c r="W169" i="6"/>
  <c r="H7" i="2"/>
  <c r="F19" i="2"/>
  <c r="G19" i="2" s="1"/>
  <c r="H8" i="2"/>
  <c r="F20" i="2"/>
  <c r="G20" i="2" s="1"/>
  <c r="G21" i="2" l="1"/>
  <c r="F21" i="2"/>
</calcChain>
</file>

<file path=xl/sharedStrings.xml><?xml version="1.0" encoding="utf-8"?>
<sst xmlns="http://schemas.openxmlformats.org/spreadsheetml/2006/main" count="2179" uniqueCount="301">
  <si>
    <t>0-vuotiaat</t>
  </si>
  <si>
    <t>1-5 päivähoito</t>
  </si>
  <si>
    <t>6 esiopetus</t>
  </si>
  <si>
    <t>7-12 alakoulu</t>
  </si>
  <si>
    <t>13-15 yläkoulu</t>
  </si>
  <si>
    <t>16-18 lukio/toinen aste</t>
  </si>
  <si>
    <t>19-23 nuoret työikäiset ja opiskelijat</t>
  </si>
  <si>
    <t>24-64 työssäkäyvät</t>
  </si>
  <si>
    <t>65-74 eläkkeelle siirtyneet</t>
  </si>
  <si>
    <t>75-84 eläkkeellä olevat</t>
  </si>
  <si>
    <t>85... ikääntyneet</t>
  </si>
  <si>
    <t>Väestö</t>
  </si>
  <si>
    <t>Uusimaa</t>
  </si>
  <si>
    <t>Varsinais-Suomi</t>
  </si>
  <si>
    <t>Satakunta</t>
  </si>
  <si>
    <t>Kanta-Häme</t>
  </si>
  <si>
    <t>Pirkanmaa</t>
  </si>
  <si>
    <t>Päijät-Häme</t>
  </si>
  <si>
    <t>Kymenlaakso</t>
  </si>
  <si>
    <t>Etelä-Karjala</t>
  </si>
  <si>
    <t>Etelä-Savo</t>
  </si>
  <si>
    <t>Pohjois-Savo</t>
  </si>
  <si>
    <t>Pohjois-Karjala</t>
  </si>
  <si>
    <t>Keski-Suomi</t>
  </si>
  <si>
    <t>Etelä-Pohjanmaa</t>
  </si>
  <si>
    <t>Pohjanmaa</t>
  </si>
  <si>
    <t>Keski-Pohjanmaa</t>
  </si>
  <si>
    <t>Pohjois-Pohjanmaa</t>
  </si>
  <si>
    <t>Kainuu</t>
  </si>
  <si>
    <t>Lappi</t>
  </si>
  <si>
    <t>Summa</t>
  </si>
  <si>
    <t>Muutos 2018 - 2030</t>
  </si>
  <si>
    <t>1-6 varhaiskasvatus</t>
  </si>
  <si>
    <t>Koko maa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</si>
  <si>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</si>
  <si>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</si>
  <si>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</si>
  <si>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</si>
  <si>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</si>
  <si>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</si>
  <si>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</si>
  <si>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</si>
  <si>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</si>
  <si>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</si>
  <si>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</si>
  <si>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</si>
  <si>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</si>
  <si>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</si>
  <si>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</si>
  <si>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</si>
  <si>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</si>
  <si>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</si>
  <si>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</si>
  <si>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</si>
  <si>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</si>
  <si>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</si>
  <si>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</si>
  <si>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</si>
  <si>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</si>
  <si>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</si>
  <si>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</si>
  <si>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</si>
  <si>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</si>
  <si>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</si>
  <si>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</si>
  <si>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</si>
  <si>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</si>
  <si>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</si>
  <si>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</si>
  <si>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</si>
  <si>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</si>
  <si>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</si>
  <si>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</si>
  <si>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</si>
  <si>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</si>
  <si>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</si>
  <si>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</si>
  <si>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</si>
  <si>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</si>
  <si>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</si>
  <si>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</si>
  <si>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</si>
  <si>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</si>
  <si>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</si>
  <si>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</si>
  <si>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</si>
  <si>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</si>
  <si>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</si>
  <si>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</si>
  <si>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</si>
  <si>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</si>
  <si>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</si>
  <si>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</si>
  <si>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</si>
  <si>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</si>
  <si>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</si>
  <si>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</si>
  <si>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</si>
  <si>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</si>
  <si>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</si>
  <si>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</si>
  <si>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</si>
  <si>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</si>
  <si>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</si>
  <si>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</si>
  <si>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</si>
  <si>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</si>
  <si>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</si>
  <si>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</si>
  <si>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</si>
  <si>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</si>
  <si>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</si>
  <si>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</si>
  <si>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</si>
  <si>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</si>
  <si>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</si>
  <si>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</si>
  <si>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</si>
  <si>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</si>
  <si>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</si>
  <si>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</si>
  <si>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</si>
  <si>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</si>
  <si>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</si>
  <si>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</si>
  <si>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</si>
  <si>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</si>
  <si>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</si>
  <si>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</si>
  <si>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</si>
  <si>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</si>
  <si>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</si>
  <si>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</si>
  <si>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</si>
  <si>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100 -</t>
  </si>
  <si>
    <t>Muutos-%</t>
  </si>
  <si>
    <t>1-6 -vuotiaat, varhaiskasvatus</t>
  </si>
  <si>
    <t>Kaikki yhteensä</t>
  </si>
  <si>
    <t>kpl</t>
  </si>
  <si>
    <t>Varhaiskasvatuksen palveluntarpeen muutos / opettajat 2018-2030</t>
  </si>
  <si>
    <t>Alakoulu, palveluntarpeen muutos, opettajat</t>
  </si>
  <si>
    <t>Yhteensä</t>
  </si>
  <si>
    <t>Työssäkäyvien muutos kpl</t>
  </si>
  <si>
    <t>Eläikäisten määrän muutos kpl</t>
  </si>
  <si>
    <t>Yli 75-vuotiaiden määrän muutos</t>
  </si>
  <si>
    <t>Kasvusta julkiseen palveluun 27-31%</t>
  </si>
  <si>
    <t>Kasvusta tehostettuun palveluun 6-7%</t>
  </si>
  <si>
    <t>--&gt; Hoitajien määrän tarpeen kasvu</t>
  </si>
  <si>
    <t>Säännöllinen kotihoito 13-14%</t>
  </si>
  <si>
    <t>Hoitajatarpeen muutos</t>
  </si>
  <si>
    <t>Omaishoidon tuelle 6-7%, '--&gt;omaishoidon tuen kasvu</t>
  </si>
  <si>
    <t>Manner-Suomi</t>
  </si>
  <si>
    <t>Varhaiskasvatuksen ryhmäkoko</t>
  </si>
  <si>
    <t>Alakoulun ryhmäkoko</t>
  </si>
  <si>
    <t>Yht.</t>
  </si>
  <si>
    <t>Tehostetun hoitajamitoitus</t>
  </si>
  <si>
    <t>Kotihoidon asiakkaita yhdellä hoitajalla</t>
  </si>
  <si>
    <t>Maakunta</t>
  </si>
  <si>
    <t>Kunta</t>
  </si>
  <si>
    <t>Yleishallinto ja muut palvelut</t>
  </si>
  <si>
    <t>Varhaiskasvatus</t>
  </si>
  <si>
    <t>Perusopetus + lukio</t>
  </si>
  <si>
    <t>Vapaa-aikapalvelut jne</t>
  </si>
  <si>
    <t>Perusterveydenhuolto (hmsl, avolaitos jne)</t>
  </si>
  <si>
    <t>Erikoissairaanhoito</t>
  </si>
  <si>
    <t>Ikä-ihmiset</t>
  </si>
  <si>
    <t>Muu sosiaalitoimi</t>
  </si>
  <si>
    <t>SOPEUTUVA</t>
  </si>
  <si>
    <t>Sopeutumaton</t>
  </si>
  <si>
    <t>Muutoksesta 2018-2030</t>
  </si>
  <si>
    <t>Yleis-hallinto ja muut palvelut</t>
  </si>
  <si>
    <t>Varhais-kasvatus</t>
  </si>
  <si>
    <t>Perus-opetus</t>
  </si>
  <si>
    <t>Vapaa-aika</t>
  </si>
  <si>
    <t>Perus-terveys</t>
  </si>
  <si>
    <t>Erikois-sairaan-hoito</t>
  </si>
  <si>
    <t>Ikäänty-neet</t>
  </si>
  <si>
    <t>Muu sosiaali-toimi</t>
  </si>
  <si>
    <t>miljoonaa euroa</t>
  </si>
  <si>
    <t>Muutos ei sopeutumista</t>
  </si>
  <si>
    <t>Muutos, sopeutunut</t>
  </si>
  <si>
    <t>Erotus</t>
  </si>
  <si>
    <t>SOPEUTUMATON</t>
  </si>
  <si>
    <t>Kuntien kustannusten muutos maakunnittain milj euroa</t>
  </si>
  <si>
    <t>Sopeutunut</t>
  </si>
  <si>
    <t>euroa/asukas</t>
  </si>
  <si>
    <t>Sopeutumaton eur/asukas</t>
  </si>
  <si>
    <t>Muutos 2018-30 yht.</t>
  </si>
  <si>
    <t>Kuntien kustannusten muutos maakunnittain euroa/asukas</t>
  </si>
  <si>
    <t>Sopeutunut eur/asukas</t>
  </si>
  <si>
    <t>Kuntien kustannukset 1000 euroa</t>
  </si>
  <si>
    <t>Osuus muutoksesta toiminnoittain 2018-2030, 1000 euroa</t>
  </si>
  <si>
    <t>Erotus eur/asukas</t>
  </si>
  <si>
    <t>Kuntakohtaiset</t>
  </si>
  <si>
    <t>Ei sopeutunut</t>
  </si>
  <si>
    <t>Osuus muutoksesta toiminnoittain 2018-2030</t>
  </si>
  <si>
    <t>Reaalisten nettokäyttökustannusten muutos kumulatiivisesti vuodesta 2018</t>
  </si>
  <si>
    <t>Kuntakohtaiset euroa/asukas</t>
  </si>
  <si>
    <t>Kuntien kustannukset euroa/asukas</t>
  </si>
  <si>
    <t>Sopeutunut 1000 euroa</t>
  </si>
  <si>
    <t>Muutos</t>
  </si>
  <si>
    <t>Asukasluku</t>
  </si>
  <si>
    <t>Muutos kpl</t>
  </si>
  <si>
    <t>Työikäisten määrä</t>
  </si>
  <si>
    <t>Kumulatiivinen netto 2018 --&gt;</t>
  </si>
  <si>
    <t>Ei sopeutunut 1000 euroa</t>
  </si>
  <si>
    <t>Erotus - sopeutunut - sopeutumaton</t>
  </si>
  <si>
    <t>Vuosimuutos</t>
  </si>
  <si>
    <t>Kumulatiivinen</t>
  </si>
  <si>
    <t>Luvut vuoden 2018 tasossa</t>
  </si>
  <si>
    <t>Poistojen muutos</t>
  </si>
  <si>
    <t>Suunnitelman mukaiset poistot</t>
  </si>
  <si>
    <t>Pysyvät vastaavat</t>
  </si>
  <si>
    <t>Suhde</t>
  </si>
  <si>
    <t>Poistojen muutos 2018 - 2030</t>
  </si>
  <si>
    <t>Miljoonaa euroa</t>
  </si>
  <si>
    <t>Pysyvät vastaavat 2018</t>
  </si>
  <si>
    <t>Suunnitelman mukaiset poistot 2018</t>
  </si>
  <si>
    <t>Suhde 2018</t>
  </si>
  <si>
    <t>1000 euroa</t>
  </si>
  <si>
    <t>Maakuntien välinen muuttoliike 2016-2018</t>
  </si>
  <si>
    <t>Tulomuutto 2016-2018</t>
  </si>
  <si>
    <t>- 4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</si>
  <si>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</si>
  <si>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</si>
  <si>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</si>
  <si>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</si>
  <si>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</si>
  <si>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</si>
  <si>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</si>
  <si>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</si>
  <si>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</si>
  <si>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</si>
  <si>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</si>
  <si>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</si>
  <si>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</si>
  <si>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</si>
  <si>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</t>
  </si>
  <si>
    <t>Lähtömuutto</t>
  </si>
  <si>
    <t>Nettomuutto</t>
  </si>
  <si>
    <t>Tulot e/ikäryhmä</t>
  </si>
  <si>
    <t xml:space="preserve"> 0 -  4</t>
  </si>
  <si>
    <t xml:space="preserve"> 5 -  9</t>
  </si>
  <si>
    <t>Menot e/ikäryhmä</t>
  </si>
  <si>
    <t>Netto e/ikäryhmä</t>
  </si>
  <si>
    <t>Kuntien välinen muuttoliike</t>
  </si>
  <si>
    <t>Tulomuutto kpl/ikäryhmä</t>
  </si>
  <si>
    <t>Lähtömuutto kpl/ikäryhmä</t>
  </si>
  <si>
    <t>Nettomuutto kpl ikäryhmä</t>
  </si>
  <si>
    <t>Tulomuutos euroa</t>
  </si>
  <si>
    <t>Menomuutos euroa</t>
  </si>
  <si>
    <t>Netto eur</t>
  </si>
  <si>
    <t>Nettomuutto 2016 -2018</t>
  </si>
  <si>
    <t>Kuntien välinen muuttoliike 2016-2018</t>
  </si>
  <si>
    <t>Netto</t>
  </si>
  <si>
    <t>x</t>
  </si>
  <si>
    <t>Maakuntien välinen muuttoliike ikäryhmittäin (kpl)</t>
  </si>
  <si>
    <t>Maakuntien välisen muuttoliikkeen hinta (euroa)</t>
  </si>
  <si>
    <t>Kuntien välinen muuttoliike ikäryhmittäin (kpl)</t>
  </si>
  <si>
    <t>Minimi</t>
  </si>
  <si>
    <t>Maksimi</t>
  </si>
  <si>
    <t>Varhaiskasvatusopettaja</t>
  </si>
  <si>
    <t>Peruskoulun luokanopettaja</t>
  </si>
  <si>
    <t>Hoitaja (vanhukset)</t>
  </si>
  <si>
    <t>euroa</t>
  </si>
  <si>
    <t>minimi</t>
  </si>
  <si>
    <t>maksimi</t>
  </si>
  <si>
    <t>Muutos -%</t>
  </si>
  <si>
    <t>Netto eur/ikäryhmä</t>
  </si>
  <si>
    <t>Sinisellä pohjalla olevat luvut muokattavissa</t>
  </si>
  <si>
    <t>1-6 -vuotiaat</t>
  </si>
  <si>
    <t>Eläkeläiset 64 +</t>
  </si>
  <si>
    <t>Yli 74 v.</t>
  </si>
  <si>
    <t>Kuntien välisen muuttoliikkeen hinta = euroa/ikäryhmä x ikäryhmän nettomutto kolmelta vuodelta</t>
  </si>
  <si>
    <t>Eäkkeelle siirtyvät 65-74</t>
  </si>
  <si>
    <t>Yleis-hallinto</t>
  </si>
  <si>
    <t xml:space="preserve">
Lisärakennus</t>
  </si>
  <si>
    <t>Lisärakennus</t>
  </si>
  <si>
    <t>Akaa</t>
  </si>
  <si>
    <t>Hämeenkyrö</t>
  </si>
  <si>
    <t>Ikaalinen</t>
  </si>
  <si>
    <t>Juupajoki</t>
  </si>
  <si>
    <t>Kangasala</t>
  </si>
  <si>
    <t>Kihniö</t>
  </si>
  <si>
    <t>Lempäälä</t>
  </si>
  <si>
    <t>Mänttä-Vilppula</t>
  </si>
  <si>
    <t>Nokia</t>
  </si>
  <si>
    <t>Orivesi</t>
  </si>
  <si>
    <t>Parkano</t>
  </si>
  <si>
    <t>Pirkkala</t>
  </si>
  <si>
    <t>Punkalaidun</t>
  </si>
  <si>
    <t>Pälkäne</t>
  </si>
  <si>
    <t>Ruovesi</t>
  </si>
  <si>
    <t>Sastamala</t>
  </si>
  <si>
    <t>Tampere</t>
  </si>
  <si>
    <t>Urjala</t>
  </si>
  <si>
    <t>Valkeakoski</t>
  </si>
  <si>
    <t>Vesilahti</t>
  </si>
  <si>
    <t>Virrat</t>
  </si>
  <si>
    <t>Ylöjärvi</t>
  </si>
  <si>
    <t>Pirkanmaa, kunnat yhteensä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</si>
</sst>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 ;[Red]\-#,##0\ "/>
    <numFmt numFmtId="165" formatCode="0.0\ %"/>
    <numFmt numFmtId="166" formatCode="#,##0.0_ ;[Red]\-#,##0.0\ 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medium">
        <color indexed="64"/>
      </top>
      <bottom style="medium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80">
    <xf numFmtId="0" fontId="0" fillId="0" borderId="0" xfId="0"/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0" fillId="0" borderId="0" xfId="0" applyAlignment="1">
      <alignment wrapText="1"/>
    </xf>
    <xf numFmtId="16" fontId="1" fillId="2" borderId="1" xfId="0" applyNumberFormat="1" applyFont="1" applyFill="1" applyBorder="1" applyAlignment="1">
      <alignment wrapText="1"/>
    </xf>
    <xf numFmtId="0" fontId="1" fillId="0" borderId="4" xfId="0" applyFont="1" applyBorder="1"/>
    <xf numFmtId="3" fontId="0" fillId="0" borderId="5" xfId="0" applyNumberFormat="1" applyBorder="1"/>
    <xf numFmtId="164" fontId="1" fillId="0" borderId="6" xfId="0" applyNumberFormat="1" applyFont="1" applyBorder="1"/>
    <xf numFmtId="164" fontId="1" fillId="0" borderId="0" xfId="0" applyNumberFormat="1" applyFont="1" applyBorder="1"/>
    <xf numFmtId="0" fontId="1" fillId="0" borderId="7" xfId="0" applyFont="1" applyBorder="1"/>
    <xf numFmtId="3" fontId="0" fillId="0" borderId="0" xfId="0" applyNumberFormat="1" applyBorder="1"/>
    <xf numFmtId="164" fontId="1" fillId="0" borderId="8" xfId="0" applyNumberFormat="1" applyFont="1" applyBorder="1"/>
    <xf numFmtId="0" fontId="1" fillId="0" borderId="1" xfId="0" applyFont="1" applyBorder="1"/>
    <xf numFmtId="3" fontId="1" fillId="0" borderId="2" xfId="0" applyNumberFormat="1" applyFont="1" applyBorder="1"/>
    <xf numFmtId="164" fontId="1" fillId="0" borderId="3" xfId="0" applyNumberFormat="1" applyFont="1" applyBorder="1"/>
    <xf numFmtId="164" fontId="0" fillId="0" borderId="0" xfId="0" applyNumberFormat="1"/>
    <xf numFmtId="0" fontId="1" fillId="0" borderId="0" xfId="0" applyFont="1" applyFill="1" applyBorder="1" applyAlignment="1">
      <alignment wrapText="1"/>
    </xf>
    <xf numFmtId="0" fontId="1" fillId="0" borderId="0" xfId="0" applyFont="1"/>
    <xf numFmtId="0" fontId="1" fillId="2" borderId="9" xfId="0" applyFont="1" applyFill="1" applyBorder="1" applyAlignment="1">
      <alignment horizontal="right" wrapText="1"/>
    </xf>
    <xf numFmtId="0" fontId="1" fillId="2" borderId="2" xfId="0" applyFont="1" applyFill="1" applyBorder="1" applyAlignment="1">
      <alignment horizontal="right" wrapText="1"/>
    </xf>
    <xf numFmtId="3" fontId="1" fillId="0" borderId="1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164" fontId="1" fillId="0" borderId="10" xfId="0" applyNumberFormat="1" applyFont="1" applyBorder="1" applyAlignment="1">
      <alignment horizontal="right"/>
    </xf>
    <xf numFmtId="9" fontId="1" fillId="0" borderId="8" xfId="1" applyFont="1" applyBorder="1" applyAlignment="1">
      <alignment horizontal="right"/>
    </xf>
    <xf numFmtId="0" fontId="1" fillId="2" borderId="1" xfId="0" applyFont="1" applyFill="1" applyBorder="1"/>
    <xf numFmtId="3" fontId="1" fillId="2" borderId="9" xfId="0" applyNumberFormat="1" applyFont="1" applyFill="1" applyBorder="1" applyAlignment="1">
      <alignment horizontal="right"/>
    </xf>
    <xf numFmtId="9" fontId="1" fillId="2" borderId="3" xfId="1" applyFont="1" applyFill="1" applyBorder="1" applyAlignment="1">
      <alignment horizontal="right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1" fillId="0" borderId="0" xfId="0" applyFont="1" applyBorder="1"/>
    <xf numFmtId="0" fontId="0" fillId="0" borderId="8" xfId="0" applyBorder="1"/>
    <xf numFmtId="164" fontId="0" fillId="0" borderId="0" xfId="0" applyNumberFormat="1" applyBorder="1"/>
    <xf numFmtId="0" fontId="1" fillId="0" borderId="8" xfId="0" applyFont="1" applyBorder="1"/>
    <xf numFmtId="0" fontId="1" fillId="0" borderId="7" xfId="0" applyFont="1" applyFill="1" applyBorder="1"/>
    <xf numFmtId="3" fontId="1" fillId="0" borderId="0" xfId="0" applyNumberFormat="1" applyFont="1" applyBorder="1"/>
    <xf numFmtId="9" fontId="0" fillId="0" borderId="0" xfId="0" applyNumberFormat="1" applyBorder="1"/>
    <xf numFmtId="3" fontId="1" fillId="0" borderId="8" xfId="0" applyNumberFormat="1" applyFont="1" applyBorder="1"/>
    <xf numFmtId="0" fontId="0" fillId="2" borderId="2" xfId="0" applyFill="1" applyBorder="1"/>
    <xf numFmtId="3" fontId="1" fillId="2" borderId="2" xfId="0" applyNumberFormat="1" applyFont="1" applyFill="1" applyBorder="1"/>
    <xf numFmtId="3" fontId="1" fillId="2" borderId="3" xfId="0" applyNumberFormat="1" applyFont="1" applyFill="1" applyBorder="1"/>
    <xf numFmtId="0" fontId="1" fillId="0" borderId="11" xfId="0" applyFont="1" applyFill="1" applyBorder="1"/>
    <xf numFmtId="0" fontId="0" fillId="0" borderId="12" xfId="0" applyBorder="1"/>
    <xf numFmtId="3" fontId="1" fillId="0" borderId="12" xfId="0" applyNumberFormat="1" applyFont="1" applyBorder="1"/>
    <xf numFmtId="3" fontId="1" fillId="0" borderId="13" xfId="0" applyNumberFormat="1" applyFont="1" applyBorder="1"/>
    <xf numFmtId="0" fontId="1" fillId="2" borderId="3" xfId="0" applyFont="1" applyFill="1" applyBorder="1" applyAlignment="1">
      <alignment horizontal="center" wrapText="1"/>
    </xf>
    <xf numFmtId="0" fontId="0" fillId="3" borderId="0" xfId="0" applyFill="1"/>
    <xf numFmtId="0" fontId="1" fillId="2" borderId="14" xfId="0" applyFont="1" applyFill="1" applyBorder="1" applyAlignment="1">
      <alignment wrapText="1"/>
    </xf>
    <xf numFmtId="0" fontId="1" fillId="2" borderId="9" xfId="0" applyFont="1" applyFill="1" applyBorder="1" applyAlignment="1">
      <alignment wrapText="1"/>
    </xf>
    <xf numFmtId="0" fontId="1" fillId="0" borderId="15" xfId="0" applyFont="1" applyBorder="1"/>
    <xf numFmtId="3" fontId="0" fillId="0" borderId="16" xfId="0" applyNumberFormat="1" applyBorder="1"/>
    <xf numFmtId="164" fontId="1" fillId="0" borderId="15" xfId="0" applyNumberFormat="1" applyFont="1" applyBorder="1"/>
    <xf numFmtId="3" fontId="1" fillId="0" borderId="15" xfId="0" applyNumberFormat="1" applyFont="1" applyBorder="1"/>
    <xf numFmtId="0" fontId="1" fillId="0" borderId="17" xfId="0" applyFont="1" applyBorder="1"/>
    <xf numFmtId="3" fontId="0" fillId="0" borderId="10" xfId="0" applyNumberFormat="1" applyBorder="1"/>
    <xf numFmtId="164" fontId="1" fillId="0" borderId="17" xfId="0" applyNumberFormat="1" applyFont="1" applyBorder="1"/>
    <xf numFmtId="3" fontId="1" fillId="0" borderId="17" xfId="0" applyNumberFormat="1" applyFont="1" applyBorder="1"/>
    <xf numFmtId="0" fontId="1" fillId="0" borderId="14" xfId="0" applyFont="1" applyBorder="1"/>
    <xf numFmtId="3" fontId="1" fillId="0" borderId="9" xfId="0" applyNumberFormat="1" applyFont="1" applyBorder="1"/>
    <xf numFmtId="164" fontId="1" fillId="0" borderId="14" xfId="0" applyNumberFormat="1" applyFont="1" applyBorder="1"/>
    <xf numFmtId="3" fontId="1" fillId="0" borderId="14" xfId="0" applyNumberFormat="1" applyFont="1" applyBorder="1"/>
    <xf numFmtId="0" fontId="1" fillId="0" borderId="0" xfId="0" applyFont="1" applyFill="1" applyBorder="1"/>
    <xf numFmtId="164" fontId="0" fillId="0" borderId="5" xfId="0" applyNumberFormat="1" applyBorder="1"/>
    <xf numFmtId="164" fontId="1" fillId="0" borderId="4" xfId="0" applyNumberFormat="1" applyFont="1" applyBorder="1"/>
    <xf numFmtId="164" fontId="0" fillId="0" borderId="16" xfId="0" applyNumberFormat="1" applyBorder="1"/>
    <xf numFmtId="164" fontId="1" fillId="0" borderId="7" xfId="0" applyNumberFormat="1" applyFont="1" applyBorder="1"/>
    <xf numFmtId="164" fontId="0" fillId="0" borderId="10" xfId="0" applyNumberFormat="1" applyBorder="1"/>
    <xf numFmtId="164" fontId="1" fillId="0" borderId="2" xfId="0" applyNumberFormat="1" applyFont="1" applyBorder="1"/>
    <xf numFmtId="164" fontId="1" fillId="0" borderId="1" xfId="0" applyNumberFormat="1" applyFont="1" applyBorder="1"/>
    <xf numFmtId="164" fontId="1" fillId="0" borderId="9" xfId="0" applyNumberFormat="1" applyFont="1" applyBorder="1"/>
    <xf numFmtId="0" fontId="3" fillId="4" borderId="4" xfId="0" applyFont="1" applyFill="1" applyBorder="1"/>
    <xf numFmtId="3" fontId="4" fillId="4" borderId="5" xfId="0" applyNumberFormat="1" applyFont="1" applyFill="1" applyBorder="1"/>
    <xf numFmtId="0" fontId="5" fillId="4" borderId="5" xfId="0" applyFont="1" applyFill="1" applyBorder="1"/>
    <xf numFmtId="0" fontId="4" fillId="4" borderId="5" xfId="0" applyFont="1" applyFill="1" applyBorder="1"/>
    <xf numFmtId="0" fontId="5" fillId="4" borderId="6" xfId="0" applyFont="1" applyFill="1" applyBorder="1"/>
    <xf numFmtId="0" fontId="3" fillId="4" borderId="11" xfId="0" applyFont="1" applyFill="1" applyBorder="1" applyAlignment="1">
      <alignment wrapText="1"/>
    </xf>
    <xf numFmtId="0" fontId="4" fillId="4" borderId="12" xfId="0" applyFont="1" applyFill="1" applyBorder="1" applyAlignment="1">
      <alignment wrapText="1"/>
    </xf>
    <xf numFmtId="0" fontId="4" fillId="4" borderId="13" xfId="0" applyFont="1" applyFill="1" applyBorder="1" applyAlignment="1">
      <alignment wrapText="1"/>
    </xf>
    <xf numFmtId="0" fontId="6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3" fillId="0" borderId="18" xfId="0" applyFont="1" applyBorder="1"/>
    <xf numFmtId="164" fontId="4" fillId="0" borderId="19" xfId="0" applyNumberFormat="1" applyFont="1" applyBorder="1"/>
    <xf numFmtId="164" fontId="4" fillId="0" borderId="20" xfId="0" applyNumberFormat="1" applyFont="1" applyBorder="1"/>
    <xf numFmtId="164" fontId="4" fillId="0" borderId="21" xfId="0" applyNumberFormat="1" applyFont="1" applyBorder="1"/>
    <xf numFmtId="164" fontId="4" fillId="0" borderId="22" xfId="0" applyNumberFormat="1" applyFont="1" applyBorder="1"/>
    <xf numFmtId="0" fontId="3" fillId="0" borderId="23" xfId="0" applyFont="1" applyBorder="1"/>
    <xf numFmtId="164" fontId="4" fillId="0" borderId="24" xfId="0" applyNumberFormat="1" applyFont="1" applyBorder="1"/>
    <xf numFmtId="164" fontId="4" fillId="0" borderId="12" xfId="0" applyNumberFormat="1" applyFont="1" applyBorder="1"/>
    <xf numFmtId="164" fontId="4" fillId="0" borderId="25" xfId="0" applyNumberFormat="1" applyFont="1" applyBorder="1"/>
    <xf numFmtId="0" fontId="3" fillId="0" borderId="4" xfId="0" applyFont="1" applyBorder="1"/>
    <xf numFmtId="0" fontId="3" fillId="0" borderId="7" xfId="0" applyFont="1" applyBorder="1"/>
    <xf numFmtId="164" fontId="4" fillId="0" borderId="8" xfId="0" applyNumberFormat="1" applyFont="1" applyBorder="1"/>
    <xf numFmtId="0" fontId="3" fillId="0" borderId="7" xfId="0" applyFont="1" applyBorder="1" applyAlignment="1">
      <alignment wrapText="1"/>
    </xf>
    <xf numFmtId="164" fontId="4" fillId="0" borderId="8" xfId="0" applyNumberFormat="1" applyFont="1" applyBorder="1" applyAlignment="1">
      <alignment wrapText="1"/>
    </xf>
    <xf numFmtId="0" fontId="3" fillId="0" borderId="1" xfId="0" applyFont="1" applyBorder="1"/>
    <xf numFmtId="164" fontId="4" fillId="0" borderId="2" xfId="0" applyNumberFormat="1" applyFont="1" applyBorder="1"/>
    <xf numFmtId="164" fontId="4" fillId="0" borderId="3" xfId="0" applyNumberFormat="1" applyFont="1" applyBorder="1"/>
    <xf numFmtId="164" fontId="3" fillId="0" borderId="5" xfId="0" applyNumberFormat="1" applyFont="1" applyBorder="1"/>
    <xf numFmtId="0" fontId="3" fillId="0" borderId="11" xfId="0" applyFont="1" applyBorder="1"/>
    <xf numFmtId="164" fontId="3" fillId="0" borderId="12" xfId="0" applyNumberFormat="1" applyFont="1" applyBorder="1"/>
    <xf numFmtId="0" fontId="6" fillId="0" borderId="0" xfId="0" applyFont="1"/>
    <xf numFmtId="164" fontId="6" fillId="0" borderId="0" xfId="0" applyNumberFormat="1" applyFont="1"/>
    <xf numFmtId="0" fontId="3" fillId="4" borderId="1" xfId="0" applyFont="1" applyFill="1" applyBorder="1" applyAlignment="1">
      <alignment wrapText="1"/>
    </xf>
    <xf numFmtId="164" fontId="4" fillId="4" borderId="2" xfId="0" applyNumberFormat="1" applyFont="1" applyFill="1" applyBorder="1" applyAlignment="1">
      <alignment wrapText="1"/>
    </xf>
    <xf numFmtId="164" fontId="4" fillId="4" borderId="3" xfId="0" applyNumberFormat="1" applyFont="1" applyFill="1" applyBorder="1" applyAlignment="1">
      <alignment wrapText="1"/>
    </xf>
    <xf numFmtId="164" fontId="4" fillId="0" borderId="0" xfId="0" applyNumberFormat="1" applyFont="1" applyBorder="1"/>
    <xf numFmtId="164" fontId="4" fillId="0" borderId="0" xfId="0" applyNumberFormat="1" applyFont="1" applyBorder="1" applyAlignment="1">
      <alignment wrapText="1"/>
    </xf>
    <xf numFmtId="164" fontId="3" fillId="0" borderId="2" xfId="0" applyNumberFormat="1" applyFont="1" applyBorder="1"/>
    <xf numFmtId="164" fontId="3" fillId="0" borderId="3" xfId="0" applyNumberFormat="1" applyFont="1" applyBorder="1"/>
    <xf numFmtId="164" fontId="6" fillId="0" borderId="6" xfId="0" applyNumberFormat="1" applyFont="1" applyBorder="1"/>
    <xf numFmtId="164" fontId="6" fillId="0" borderId="13" xfId="0" applyNumberFormat="1" applyFont="1" applyBorder="1"/>
    <xf numFmtId="0" fontId="3" fillId="0" borderId="26" xfId="0" applyFont="1" applyBorder="1"/>
    <xf numFmtId="0" fontId="4" fillId="4" borderId="2" xfId="0" applyFont="1" applyFill="1" applyBorder="1" applyAlignment="1">
      <alignment wrapText="1"/>
    </xf>
    <xf numFmtId="0" fontId="4" fillId="4" borderId="3" xfId="0" applyFont="1" applyFill="1" applyBorder="1" applyAlignment="1">
      <alignment wrapText="1"/>
    </xf>
    <xf numFmtId="0" fontId="0" fillId="0" borderId="29" xfId="0" applyBorder="1"/>
    <xf numFmtId="164" fontId="0" fillId="0" borderId="30" xfId="0" applyNumberFormat="1" applyBorder="1"/>
    <xf numFmtId="164" fontId="0" fillId="0" borderId="17" xfId="0" applyNumberFormat="1" applyBorder="1"/>
    <xf numFmtId="164" fontId="0" fillId="0" borderId="31" xfId="0" applyNumberFormat="1" applyBorder="1"/>
    <xf numFmtId="164" fontId="0" fillId="0" borderId="32" xfId="0" applyNumberFormat="1" applyBorder="1"/>
    <xf numFmtId="0" fontId="0" fillId="0" borderId="27" xfId="0" applyBorder="1"/>
    <xf numFmtId="164" fontId="0" fillId="0" borderId="28" xfId="0" applyNumberFormat="1" applyBorder="1"/>
    <xf numFmtId="164" fontId="0" fillId="0" borderId="14" xfId="0" applyNumberFormat="1" applyBorder="1"/>
    <xf numFmtId="166" fontId="0" fillId="0" borderId="34" xfId="0" applyNumberFormat="1" applyBorder="1"/>
    <xf numFmtId="166" fontId="0" fillId="0" borderId="35" xfId="0" applyNumberFormat="1" applyBorder="1"/>
    <xf numFmtId="166" fontId="0" fillId="0" borderId="36" xfId="0" applyNumberFormat="1" applyBorder="1"/>
    <xf numFmtId="166" fontId="0" fillId="0" borderId="33" xfId="0" applyNumberFormat="1" applyBorder="1"/>
    <xf numFmtId="165" fontId="0" fillId="0" borderId="30" xfId="1" applyNumberFormat="1" applyFont="1" applyBorder="1"/>
    <xf numFmtId="165" fontId="0" fillId="0" borderId="31" xfId="1" applyNumberFormat="1" applyFont="1" applyBorder="1"/>
    <xf numFmtId="165" fontId="0" fillId="0" borderId="32" xfId="1" applyNumberFormat="1" applyFont="1" applyBorder="1"/>
    <xf numFmtId="165" fontId="0" fillId="0" borderId="28" xfId="1" applyNumberFormat="1" applyFont="1" applyBorder="1"/>
    <xf numFmtId="166" fontId="0" fillId="0" borderId="0" xfId="0" applyNumberFormat="1" applyBorder="1"/>
    <xf numFmtId="165" fontId="0" fillId="0" borderId="0" xfId="1" applyNumberFormat="1" applyFont="1" applyBorder="1"/>
    <xf numFmtId="0" fontId="0" fillId="0" borderId="23" xfId="0" applyBorder="1"/>
    <xf numFmtId="166" fontId="0" fillId="0" borderId="37" xfId="0" applyNumberFormat="1" applyBorder="1"/>
    <xf numFmtId="164" fontId="0" fillId="0" borderId="24" xfId="0" applyNumberFormat="1" applyBorder="1"/>
    <xf numFmtId="165" fontId="0" fillId="0" borderId="24" xfId="1" applyNumberFormat="1" applyFont="1" applyBorder="1"/>
    <xf numFmtId="164" fontId="0" fillId="0" borderId="38" xfId="0" applyNumberFormat="1" applyBorder="1"/>
    <xf numFmtId="164" fontId="7" fillId="2" borderId="1" xfId="0" applyNumberFormat="1" applyFont="1" applyFill="1" applyBorder="1"/>
    <xf numFmtId="0" fontId="7" fillId="2" borderId="2" xfId="0" applyFont="1" applyFill="1" applyBorder="1"/>
    <xf numFmtId="164" fontId="7" fillId="2" borderId="9" xfId="0" applyNumberFormat="1" applyFont="1" applyFill="1" applyBorder="1" applyAlignment="1">
      <alignment horizontal="right"/>
    </xf>
    <xf numFmtId="164" fontId="7" fillId="2" borderId="2" xfId="0" applyNumberFormat="1" applyFont="1" applyFill="1" applyBorder="1" applyAlignment="1">
      <alignment horizontal="right"/>
    </xf>
    <xf numFmtId="164" fontId="7" fillId="2" borderId="14" xfId="0" applyNumberFormat="1" applyFont="1" applyFill="1" applyBorder="1" applyAlignment="1">
      <alignment horizontal="right"/>
    </xf>
    <xf numFmtId="164" fontId="7" fillId="0" borderId="0" xfId="0" applyNumberFormat="1" applyFont="1"/>
    <xf numFmtId="0" fontId="7" fillId="0" borderId="0" xfId="0" applyFont="1"/>
    <xf numFmtId="164" fontId="7" fillId="0" borderId="10" xfId="0" applyNumberFormat="1" applyFont="1" applyBorder="1" applyAlignment="1">
      <alignment horizontal="right"/>
    </xf>
    <xf numFmtId="164" fontId="7" fillId="0" borderId="0" xfId="0" applyNumberFormat="1" applyFont="1" applyAlignment="1">
      <alignment horizontal="right"/>
    </xf>
    <xf numFmtId="164" fontId="7" fillId="0" borderId="17" xfId="0" applyNumberFormat="1" applyFont="1" applyBorder="1" applyAlignment="1">
      <alignment horizontal="right"/>
    </xf>
    <xf numFmtId="0" fontId="7" fillId="0" borderId="1" xfId="0" applyFont="1" applyBorder="1"/>
    <xf numFmtId="164" fontId="7" fillId="0" borderId="9" xfId="0" applyNumberFormat="1" applyFont="1" applyBorder="1" applyAlignment="1">
      <alignment horizontal="right"/>
    </xf>
    <xf numFmtId="164" fontId="7" fillId="0" borderId="2" xfId="0" applyNumberFormat="1" applyFont="1" applyBorder="1" applyAlignment="1">
      <alignment horizontal="right"/>
    </xf>
    <xf numFmtId="164" fontId="7" fillId="0" borderId="14" xfId="0" applyNumberFormat="1" applyFont="1" applyBorder="1" applyAlignment="1">
      <alignment horizontal="right"/>
    </xf>
    <xf numFmtId="0" fontId="1" fillId="2" borderId="2" xfId="0" applyFont="1" applyFill="1" applyBorder="1"/>
    <xf numFmtId="0" fontId="1" fillId="2" borderId="14" xfId="0" applyFont="1" applyFill="1" applyBorder="1"/>
    <xf numFmtId="0" fontId="1" fillId="0" borderId="38" xfId="0" applyFont="1" applyBorder="1"/>
    <xf numFmtId="164" fontId="0" fillId="0" borderId="12" xfId="0" applyNumberFormat="1" applyBorder="1"/>
    <xf numFmtId="164" fontId="1" fillId="0" borderId="38" xfId="0" applyNumberFormat="1" applyFont="1" applyBorder="1"/>
    <xf numFmtId="0" fontId="1" fillId="2" borderId="3" xfId="0" applyFont="1" applyFill="1" applyBorder="1"/>
    <xf numFmtId="164" fontId="0" fillId="0" borderId="8" xfId="0" applyNumberFormat="1" applyBorder="1"/>
    <xf numFmtId="164" fontId="0" fillId="0" borderId="13" xfId="0" applyNumberFormat="1" applyBorder="1"/>
    <xf numFmtId="165" fontId="1" fillId="0" borderId="17" xfId="1" applyNumberFormat="1" applyFont="1" applyBorder="1"/>
    <xf numFmtId="165" fontId="1" fillId="0" borderId="14" xfId="1" applyNumberFormat="1" applyFont="1" applyBorder="1"/>
    <xf numFmtId="3" fontId="0" fillId="0" borderId="0" xfId="0" applyNumberFormat="1"/>
    <xf numFmtId="164" fontId="1" fillId="0" borderId="5" xfId="0" applyNumberFormat="1" applyFont="1" applyBorder="1"/>
    <xf numFmtId="0" fontId="1" fillId="2" borderId="39" xfId="0" applyFont="1" applyFill="1" applyBorder="1" applyAlignment="1">
      <alignment wrapText="1"/>
    </xf>
    <xf numFmtId="0" fontId="1" fillId="2" borderId="40" xfId="0" applyFont="1" applyFill="1" applyBorder="1" applyAlignment="1">
      <alignment wrapText="1"/>
    </xf>
    <xf numFmtId="0" fontId="1" fillId="0" borderId="41" xfId="0" applyFont="1" applyBorder="1"/>
    <xf numFmtId="164" fontId="1" fillId="0" borderId="42" xfId="0" applyNumberFormat="1" applyFont="1" applyBorder="1"/>
    <xf numFmtId="0" fontId="1" fillId="0" borderId="43" xfId="0" applyFont="1" applyBorder="1"/>
    <xf numFmtId="164" fontId="1" fillId="0" borderId="44" xfId="0" applyNumberFormat="1" applyFont="1" applyBorder="1"/>
    <xf numFmtId="0" fontId="1" fillId="0" borderId="39" xfId="0" applyFont="1" applyBorder="1"/>
    <xf numFmtId="164" fontId="1" fillId="0" borderId="40" xfId="0" applyNumberFormat="1" applyFont="1" applyBorder="1"/>
    <xf numFmtId="0" fontId="1" fillId="2" borderId="27" xfId="0" applyFont="1" applyFill="1" applyBorder="1" applyAlignment="1">
      <alignment wrapText="1"/>
    </xf>
    <xf numFmtId="0" fontId="1" fillId="2" borderId="33" xfId="0" applyFont="1" applyFill="1" applyBorder="1" applyAlignment="1">
      <alignment wrapText="1"/>
    </xf>
    <xf numFmtId="0" fontId="1" fillId="2" borderId="28" xfId="0" applyFont="1" applyFill="1" applyBorder="1" applyAlignment="1">
      <alignment wrapText="1"/>
    </xf>
    <xf numFmtId="164" fontId="1" fillId="2" borderId="14" xfId="0" applyNumberFormat="1" applyFont="1" applyFill="1" applyBorder="1" applyAlignment="1">
      <alignment wrapText="1"/>
    </xf>
    <xf numFmtId="164" fontId="0" fillId="0" borderId="2" xfId="0" applyNumberFormat="1" applyBorder="1"/>
  </cellXfs>
  <cellStyles count="2">
    <cellStyle name="Normaali" xfId="0" builtinId="0"/>
    <cellStyle name="Prosentti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 b="1"/>
              <a:t>Ikääntymisen tsunami 2009-2018-2030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Tsunami!$A$100:$B$100</c:f>
              <c:strCache>
                <c:ptCount val="2"/>
                <c:pt idx="0">
                  <c:v>2009</c:v>
                </c:pt>
                <c:pt idx="1">
                  <c:v>Manner-Suomi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Tsunami!$C$99:$CY$99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Tsunami!$C$100:$CY$100</c:f>
              <c:numCache>
                <c:formatCode>General</c:formatCode>
                <c:ptCount val="101"/>
                <c:pt idx="0">
                  <c:v>60256</c:v>
                </c:pt>
                <c:pt idx="1">
                  <c:v>59626</c:v>
                </c:pt>
                <c:pt idx="2">
                  <c:v>59111</c:v>
                </c:pt>
                <c:pt idx="3">
                  <c:v>59398</c:v>
                </c:pt>
                <c:pt idx="4">
                  <c:v>58246</c:v>
                </c:pt>
                <c:pt idx="5">
                  <c:v>58354</c:v>
                </c:pt>
                <c:pt idx="6">
                  <c:v>57335</c:v>
                </c:pt>
                <c:pt idx="7">
                  <c:v>56390</c:v>
                </c:pt>
                <c:pt idx="8">
                  <c:v>56785</c:v>
                </c:pt>
                <c:pt idx="9">
                  <c:v>57444</c:v>
                </c:pt>
                <c:pt idx="10">
                  <c:v>58198</c:v>
                </c:pt>
                <c:pt idx="11">
                  <c:v>57548</c:v>
                </c:pt>
                <c:pt idx="12">
                  <c:v>59924</c:v>
                </c:pt>
                <c:pt idx="13">
                  <c:v>61351</c:v>
                </c:pt>
                <c:pt idx="14">
                  <c:v>63723</c:v>
                </c:pt>
                <c:pt idx="15">
                  <c:v>65795</c:v>
                </c:pt>
                <c:pt idx="16">
                  <c:v>65607</c:v>
                </c:pt>
                <c:pt idx="17">
                  <c:v>67688</c:v>
                </c:pt>
                <c:pt idx="18">
                  <c:v>66631</c:v>
                </c:pt>
                <c:pt idx="19">
                  <c:v>67188</c:v>
                </c:pt>
                <c:pt idx="20">
                  <c:v>65393</c:v>
                </c:pt>
                <c:pt idx="21">
                  <c:v>65587</c:v>
                </c:pt>
                <c:pt idx="22">
                  <c:v>62511</c:v>
                </c:pt>
                <c:pt idx="23">
                  <c:v>63642</c:v>
                </c:pt>
                <c:pt idx="24">
                  <c:v>65990</c:v>
                </c:pt>
                <c:pt idx="25">
                  <c:v>68633</c:v>
                </c:pt>
                <c:pt idx="26">
                  <c:v>70410</c:v>
                </c:pt>
                <c:pt idx="27">
                  <c:v>69999</c:v>
                </c:pt>
                <c:pt idx="28">
                  <c:v>67281</c:v>
                </c:pt>
                <c:pt idx="29">
                  <c:v>66730</c:v>
                </c:pt>
                <c:pt idx="30">
                  <c:v>66655</c:v>
                </c:pt>
                <c:pt idx="31">
                  <c:v>66877</c:v>
                </c:pt>
                <c:pt idx="32">
                  <c:v>67846</c:v>
                </c:pt>
                <c:pt idx="33">
                  <c:v>68151</c:v>
                </c:pt>
                <c:pt idx="34">
                  <c:v>66786</c:v>
                </c:pt>
                <c:pt idx="35">
                  <c:v>63853</c:v>
                </c:pt>
                <c:pt idx="36">
                  <c:v>58099</c:v>
                </c:pt>
                <c:pt idx="37">
                  <c:v>60237</c:v>
                </c:pt>
                <c:pt idx="38">
                  <c:v>62274</c:v>
                </c:pt>
                <c:pt idx="39">
                  <c:v>64526</c:v>
                </c:pt>
                <c:pt idx="40">
                  <c:v>65890</c:v>
                </c:pt>
                <c:pt idx="41">
                  <c:v>70719</c:v>
                </c:pt>
                <c:pt idx="42">
                  <c:v>72870</c:v>
                </c:pt>
                <c:pt idx="43">
                  <c:v>73439</c:v>
                </c:pt>
                <c:pt idx="44">
                  <c:v>73762</c:v>
                </c:pt>
                <c:pt idx="45">
                  <c:v>75295</c:v>
                </c:pt>
                <c:pt idx="46">
                  <c:v>76246</c:v>
                </c:pt>
                <c:pt idx="47">
                  <c:v>75271</c:v>
                </c:pt>
                <c:pt idx="48">
                  <c:v>74910</c:v>
                </c:pt>
                <c:pt idx="49">
                  <c:v>74695</c:v>
                </c:pt>
                <c:pt idx="50">
                  <c:v>74388</c:v>
                </c:pt>
                <c:pt idx="51">
                  <c:v>72099</c:v>
                </c:pt>
                <c:pt idx="52">
                  <c:v>75368</c:v>
                </c:pt>
                <c:pt idx="53">
                  <c:v>77465</c:v>
                </c:pt>
                <c:pt idx="54">
                  <c:v>76815</c:v>
                </c:pt>
                <c:pt idx="55">
                  <c:v>76831</c:v>
                </c:pt>
                <c:pt idx="56">
                  <c:v>75917</c:v>
                </c:pt>
                <c:pt idx="57">
                  <c:v>78608</c:v>
                </c:pt>
                <c:pt idx="58">
                  <c:v>75967</c:v>
                </c:pt>
                <c:pt idx="59">
                  <c:v>78766</c:v>
                </c:pt>
                <c:pt idx="60">
                  <c:v>80904</c:v>
                </c:pt>
                <c:pt idx="61">
                  <c:v>82314</c:v>
                </c:pt>
                <c:pt idx="62">
                  <c:v>81724</c:v>
                </c:pt>
                <c:pt idx="63">
                  <c:v>79357</c:v>
                </c:pt>
                <c:pt idx="64">
                  <c:v>70487</c:v>
                </c:pt>
                <c:pt idx="65">
                  <c:v>56360</c:v>
                </c:pt>
                <c:pt idx="66">
                  <c:v>53230</c:v>
                </c:pt>
                <c:pt idx="67">
                  <c:v>42449</c:v>
                </c:pt>
                <c:pt idx="68">
                  <c:v>61421</c:v>
                </c:pt>
                <c:pt idx="69">
                  <c:v>43359</c:v>
                </c:pt>
                <c:pt idx="70">
                  <c:v>49911</c:v>
                </c:pt>
                <c:pt idx="71">
                  <c:v>47725</c:v>
                </c:pt>
                <c:pt idx="72">
                  <c:v>44316</c:v>
                </c:pt>
                <c:pt idx="73">
                  <c:v>41323</c:v>
                </c:pt>
                <c:pt idx="74">
                  <c:v>40643</c:v>
                </c:pt>
                <c:pt idx="75">
                  <c:v>37936</c:v>
                </c:pt>
                <c:pt idx="76">
                  <c:v>34987</c:v>
                </c:pt>
                <c:pt idx="77">
                  <c:v>35794</c:v>
                </c:pt>
                <c:pt idx="78">
                  <c:v>35329</c:v>
                </c:pt>
                <c:pt idx="79">
                  <c:v>34768</c:v>
                </c:pt>
                <c:pt idx="80">
                  <c:v>32583</c:v>
                </c:pt>
                <c:pt idx="81">
                  <c:v>30284</c:v>
                </c:pt>
                <c:pt idx="82">
                  <c:v>27195</c:v>
                </c:pt>
                <c:pt idx="83">
                  <c:v>24927</c:v>
                </c:pt>
                <c:pt idx="84">
                  <c:v>22985</c:v>
                </c:pt>
                <c:pt idx="85">
                  <c:v>19789</c:v>
                </c:pt>
                <c:pt idx="86">
                  <c:v>17867</c:v>
                </c:pt>
                <c:pt idx="87">
                  <c:v>14825</c:v>
                </c:pt>
                <c:pt idx="88">
                  <c:v>12965</c:v>
                </c:pt>
                <c:pt idx="89">
                  <c:v>11021</c:v>
                </c:pt>
                <c:pt idx="90">
                  <c:v>6879</c:v>
                </c:pt>
                <c:pt idx="91">
                  <c:v>6433</c:v>
                </c:pt>
                <c:pt idx="92">
                  <c:v>5126</c:v>
                </c:pt>
                <c:pt idx="93">
                  <c:v>3768</c:v>
                </c:pt>
                <c:pt idx="94">
                  <c:v>2881</c:v>
                </c:pt>
                <c:pt idx="95">
                  <c:v>2199</c:v>
                </c:pt>
                <c:pt idx="96">
                  <c:v>1478</c:v>
                </c:pt>
                <c:pt idx="97">
                  <c:v>1075</c:v>
                </c:pt>
                <c:pt idx="98">
                  <c:v>687</c:v>
                </c:pt>
                <c:pt idx="99">
                  <c:v>428</c:v>
                </c:pt>
                <c:pt idx="100">
                  <c:v>562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7F-413A-BBF1-FF14355937DC}"/>
            </c:ext>
          </c:extLst>
        </c:ser>
        <c:ser>
          <c:idx val="1"/>
          <c:order val="1"/>
          <c:tx>
            <c:strRef>
              <c:f>Tsunami!$A$101:$B$101</c:f>
              <c:strCache>
                <c:ptCount val="2"/>
                <c:pt idx="0">
                  <c:v>2018</c:v>
                </c:pt>
                <c:pt idx="1">
                  <c:v>Manner-Suomi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val>
            <c:numRef>
              <c:f>Tsunami!$C$101:$CY$101</c:f>
              <c:numCache>
                <c:formatCode>General</c:formatCode>
                <c:ptCount val="101"/>
                <c:pt idx="0">
                  <c:v>47377</c:v>
                </c:pt>
                <c:pt idx="1">
                  <c:v>50638</c:v>
                </c:pt>
                <c:pt idx="2">
                  <c:v>53483</c:v>
                </c:pt>
                <c:pt idx="3">
                  <c:v>56129</c:v>
                </c:pt>
                <c:pt idx="4">
                  <c:v>58490</c:v>
                </c:pt>
                <c:pt idx="5">
                  <c:v>59530</c:v>
                </c:pt>
                <c:pt idx="6">
                  <c:v>61037</c:v>
                </c:pt>
                <c:pt idx="7">
                  <c:v>61552</c:v>
                </c:pt>
                <c:pt idx="8">
                  <c:v>62788</c:v>
                </c:pt>
                <c:pt idx="9">
                  <c:v>62422</c:v>
                </c:pt>
                <c:pt idx="10">
                  <c:v>61681</c:v>
                </c:pt>
                <c:pt idx="11">
                  <c:v>61039</c:v>
                </c:pt>
                <c:pt idx="12">
                  <c:v>61234</c:v>
                </c:pt>
                <c:pt idx="13">
                  <c:v>59872</c:v>
                </c:pt>
                <c:pt idx="14">
                  <c:v>60009</c:v>
                </c:pt>
                <c:pt idx="15">
                  <c:v>58798</c:v>
                </c:pt>
                <c:pt idx="16">
                  <c:v>57801</c:v>
                </c:pt>
                <c:pt idx="17">
                  <c:v>58309</c:v>
                </c:pt>
                <c:pt idx="18">
                  <c:v>59295</c:v>
                </c:pt>
                <c:pt idx="19">
                  <c:v>60411</c:v>
                </c:pt>
                <c:pt idx="20">
                  <c:v>59372</c:v>
                </c:pt>
                <c:pt idx="21">
                  <c:v>61665</c:v>
                </c:pt>
                <c:pt idx="22">
                  <c:v>63468</c:v>
                </c:pt>
                <c:pt idx="23">
                  <c:v>66107</c:v>
                </c:pt>
                <c:pt idx="24">
                  <c:v>68471</c:v>
                </c:pt>
                <c:pt idx="25">
                  <c:v>68743</c:v>
                </c:pt>
                <c:pt idx="26">
                  <c:v>71430</c:v>
                </c:pt>
                <c:pt idx="27">
                  <c:v>70796</c:v>
                </c:pt>
                <c:pt idx="28">
                  <c:v>71791</c:v>
                </c:pt>
                <c:pt idx="29">
                  <c:v>70338</c:v>
                </c:pt>
                <c:pt idx="30">
                  <c:v>70515</c:v>
                </c:pt>
                <c:pt idx="31">
                  <c:v>67280</c:v>
                </c:pt>
                <c:pt idx="32">
                  <c:v>68208</c:v>
                </c:pt>
                <c:pt idx="33">
                  <c:v>70291</c:v>
                </c:pt>
                <c:pt idx="34">
                  <c:v>72298</c:v>
                </c:pt>
                <c:pt idx="35">
                  <c:v>73613</c:v>
                </c:pt>
                <c:pt idx="36">
                  <c:v>72757</c:v>
                </c:pt>
                <c:pt idx="37">
                  <c:v>69773</c:v>
                </c:pt>
                <c:pt idx="38">
                  <c:v>69188</c:v>
                </c:pt>
                <c:pt idx="39">
                  <c:v>68539</c:v>
                </c:pt>
                <c:pt idx="40">
                  <c:v>68689</c:v>
                </c:pt>
                <c:pt idx="41">
                  <c:v>69340</c:v>
                </c:pt>
                <c:pt idx="42">
                  <c:v>69558</c:v>
                </c:pt>
                <c:pt idx="43">
                  <c:v>68039</c:v>
                </c:pt>
                <c:pt idx="44">
                  <c:v>64883</c:v>
                </c:pt>
                <c:pt idx="45">
                  <c:v>59048</c:v>
                </c:pt>
                <c:pt idx="46">
                  <c:v>60998</c:v>
                </c:pt>
                <c:pt idx="47">
                  <c:v>62767</c:v>
                </c:pt>
                <c:pt idx="48">
                  <c:v>64750</c:v>
                </c:pt>
                <c:pt idx="49">
                  <c:v>66059</c:v>
                </c:pt>
                <c:pt idx="50">
                  <c:v>70645</c:v>
                </c:pt>
                <c:pt idx="51">
                  <c:v>72279</c:v>
                </c:pt>
                <c:pt idx="52">
                  <c:v>72606</c:v>
                </c:pt>
                <c:pt idx="53">
                  <c:v>72740</c:v>
                </c:pt>
                <c:pt idx="54">
                  <c:v>74067</c:v>
                </c:pt>
                <c:pt idx="55">
                  <c:v>74721</c:v>
                </c:pt>
                <c:pt idx="56">
                  <c:v>73737</c:v>
                </c:pt>
                <c:pt idx="57">
                  <c:v>73203</c:v>
                </c:pt>
                <c:pt idx="58">
                  <c:v>72585</c:v>
                </c:pt>
                <c:pt idx="59">
                  <c:v>72017</c:v>
                </c:pt>
                <c:pt idx="60">
                  <c:v>69447</c:v>
                </c:pt>
                <c:pt idx="61">
                  <c:v>72171</c:v>
                </c:pt>
                <c:pt idx="62">
                  <c:v>73780</c:v>
                </c:pt>
                <c:pt idx="63">
                  <c:v>72758</c:v>
                </c:pt>
                <c:pt idx="64">
                  <c:v>72488</c:v>
                </c:pt>
                <c:pt idx="65">
                  <c:v>71016</c:v>
                </c:pt>
                <c:pt idx="66">
                  <c:v>73080</c:v>
                </c:pt>
                <c:pt idx="67">
                  <c:v>70205</c:v>
                </c:pt>
                <c:pt idx="68">
                  <c:v>72190</c:v>
                </c:pt>
                <c:pt idx="69">
                  <c:v>73757</c:v>
                </c:pt>
                <c:pt idx="70">
                  <c:v>74398</c:v>
                </c:pt>
                <c:pt idx="71">
                  <c:v>73289</c:v>
                </c:pt>
                <c:pt idx="72">
                  <c:v>70398</c:v>
                </c:pt>
                <c:pt idx="73">
                  <c:v>61959</c:v>
                </c:pt>
                <c:pt idx="74">
                  <c:v>48761</c:v>
                </c:pt>
                <c:pt idx="75">
                  <c:v>45700</c:v>
                </c:pt>
                <c:pt idx="76">
                  <c:v>35906</c:v>
                </c:pt>
                <c:pt idx="77">
                  <c:v>51235</c:v>
                </c:pt>
                <c:pt idx="78">
                  <c:v>35280</c:v>
                </c:pt>
                <c:pt idx="79">
                  <c:v>39944</c:v>
                </c:pt>
                <c:pt idx="80">
                  <c:v>37076</c:v>
                </c:pt>
                <c:pt idx="81">
                  <c:v>33298</c:v>
                </c:pt>
                <c:pt idx="82">
                  <c:v>30001</c:v>
                </c:pt>
                <c:pt idx="83">
                  <c:v>28462</c:v>
                </c:pt>
                <c:pt idx="84">
                  <c:v>25451</c:v>
                </c:pt>
                <c:pt idx="85">
                  <c:v>22097</c:v>
                </c:pt>
                <c:pt idx="86">
                  <c:v>21180</c:v>
                </c:pt>
                <c:pt idx="87">
                  <c:v>19491</c:v>
                </c:pt>
                <c:pt idx="88">
                  <c:v>17772</c:v>
                </c:pt>
                <c:pt idx="89">
                  <c:v>15011</c:v>
                </c:pt>
                <c:pt idx="90">
                  <c:v>12556</c:v>
                </c:pt>
                <c:pt idx="91">
                  <c:v>9852</c:v>
                </c:pt>
                <c:pt idx="92">
                  <c:v>7898</c:v>
                </c:pt>
                <c:pt idx="93">
                  <c:v>6392</c:v>
                </c:pt>
                <c:pt idx="94">
                  <c:v>4705</c:v>
                </c:pt>
                <c:pt idx="95">
                  <c:v>3471</c:v>
                </c:pt>
                <c:pt idx="96">
                  <c:v>2345</c:v>
                </c:pt>
                <c:pt idx="97">
                  <c:v>1562</c:v>
                </c:pt>
                <c:pt idx="98">
                  <c:v>1066</c:v>
                </c:pt>
                <c:pt idx="99">
                  <c:v>529</c:v>
                </c:pt>
                <c:pt idx="100">
                  <c:v>884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97F-413A-BBF1-FF14355937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04140895"/>
        <c:axId val="1840808512"/>
      </c:barChart>
      <c:lineChart>
        <c:grouping val="standard"/>
        <c:varyColors val="0"/>
        <c:ser>
          <c:idx val="2"/>
          <c:order val="2"/>
          <c:tx>
            <c:strRef>
              <c:f>Tsunami!$A$102:$B$102</c:f>
              <c:strCache>
                <c:ptCount val="2"/>
                <c:pt idx="0">
                  <c:v>2030</c:v>
                </c:pt>
                <c:pt idx="1">
                  <c:v>Manner-Suomi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val>
            <c:numRef>
              <c:f>Tsunami!$C$102:$CY$102</c:f>
              <c:numCache>
                <c:formatCode>General</c:formatCode>
                <c:ptCount val="101"/>
                <c:pt idx="0">
                  <c:v>43763</c:v>
                </c:pt>
                <c:pt idx="1">
                  <c:v>44258</c:v>
                </c:pt>
                <c:pt idx="2">
                  <c:v>44804</c:v>
                </c:pt>
                <c:pt idx="3">
                  <c:v>45285</c:v>
                </c:pt>
                <c:pt idx="4">
                  <c:v>45757</c:v>
                </c:pt>
                <c:pt idx="5">
                  <c:v>46243</c:v>
                </c:pt>
                <c:pt idx="6">
                  <c:v>46708</c:v>
                </c:pt>
                <c:pt idx="7">
                  <c:v>47116</c:v>
                </c:pt>
                <c:pt idx="8">
                  <c:v>47512</c:v>
                </c:pt>
                <c:pt idx="9">
                  <c:v>47824</c:v>
                </c:pt>
                <c:pt idx="10">
                  <c:v>48136</c:v>
                </c:pt>
                <c:pt idx="11">
                  <c:v>48415</c:v>
                </c:pt>
                <c:pt idx="12">
                  <c:v>50425</c:v>
                </c:pt>
                <c:pt idx="13">
                  <c:v>53404</c:v>
                </c:pt>
                <c:pt idx="14">
                  <c:v>56021</c:v>
                </c:pt>
                <c:pt idx="15">
                  <c:v>58522</c:v>
                </c:pt>
                <c:pt idx="16">
                  <c:v>60790</c:v>
                </c:pt>
                <c:pt idx="17">
                  <c:v>61862</c:v>
                </c:pt>
                <c:pt idx="18">
                  <c:v>63497</c:v>
                </c:pt>
                <c:pt idx="19">
                  <c:v>63994</c:v>
                </c:pt>
                <c:pt idx="20">
                  <c:v>65169</c:v>
                </c:pt>
                <c:pt idx="21">
                  <c:v>64885</c:v>
                </c:pt>
                <c:pt idx="22">
                  <c:v>64431</c:v>
                </c:pt>
                <c:pt idx="23">
                  <c:v>64190</c:v>
                </c:pt>
                <c:pt idx="24">
                  <c:v>64869</c:v>
                </c:pt>
                <c:pt idx="25">
                  <c:v>64066</c:v>
                </c:pt>
                <c:pt idx="26">
                  <c:v>64716</c:v>
                </c:pt>
                <c:pt idx="27">
                  <c:v>64061</c:v>
                </c:pt>
                <c:pt idx="28">
                  <c:v>63508</c:v>
                </c:pt>
                <c:pt idx="29">
                  <c:v>64291</c:v>
                </c:pt>
                <c:pt idx="30">
                  <c:v>65301</c:v>
                </c:pt>
                <c:pt idx="31">
                  <c:v>66562</c:v>
                </c:pt>
                <c:pt idx="32">
                  <c:v>65836</c:v>
                </c:pt>
                <c:pt idx="33">
                  <c:v>67956</c:v>
                </c:pt>
                <c:pt idx="34">
                  <c:v>69491</c:v>
                </c:pt>
                <c:pt idx="35">
                  <c:v>71601</c:v>
                </c:pt>
                <c:pt idx="36">
                  <c:v>73374</c:v>
                </c:pt>
                <c:pt idx="37">
                  <c:v>73242</c:v>
                </c:pt>
                <c:pt idx="38">
                  <c:v>75246</c:v>
                </c:pt>
                <c:pt idx="39">
                  <c:v>74244</c:v>
                </c:pt>
                <c:pt idx="40">
                  <c:v>74801</c:v>
                </c:pt>
                <c:pt idx="41">
                  <c:v>73065</c:v>
                </c:pt>
                <c:pt idx="42">
                  <c:v>72843</c:v>
                </c:pt>
                <c:pt idx="43">
                  <c:v>69499</c:v>
                </c:pt>
                <c:pt idx="44">
                  <c:v>70036</c:v>
                </c:pt>
                <c:pt idx="45">
                  <c:v>71664</c:v>
                </c:pt>
                <c:pt idx="46">
                  <c:v>73200</c:v>
                </c:pt>
                <c:pt idx="47">
                  <c:v>74245</c:v>
                </c:pt>
                <c:pt idx="48">
                  <c:v>73161</c:v>
                </c:pt>
                <c:pt idx="49">
                  <c:v>70119</c:v>
                </c:pt>
                <c:pt idx="50">
                  <c:v>69359</c:v>
                </c:pt>
                <c:pt idx="51">
                  <c:v>68464</c:v>
                </c:pt>
                <c:pt idx="52">
                  <c:v>68384</c:v>
                </c:pt>
                <c:pt idx="53">
                  <c:v>68778</c:v>
                </c:pt>
                <c:pt idx="54">
                  <c:v>68774</c:v>
                </c:pt>
                <c:pt idx="55">
                  <c:v>67132</c:v>
                </c:pt>
                <c:pt idx="56">
                  <c:v>63913</c:v>
                </c:pt>
                <c:pt idx="57">
                  <c:v>58183</c:v>
                </c:pt>
                <c:pt idx="58">
                  <c:v>59809</c:v>
                </c:pt>
                <c:pt idx="59">
                  <c:v>61230</c:v>
                </c:pt>
                <c:pt idx="60">
                  <c:v>62850</c:v>
                </c:pt>
                <c:pt idx="61">
                  <c:v>63775</c:v>
                </c:pt>
                <c:pt idx="62">
                  <c:v>67755</c:v>
                </c:pt>
                <c:pt idx="63">
                  <c:v>68920</c:v>
                </c:pt>
                <c:pt idx="64">
                  <c:v>68839</c:v>
                </c:pt>
                <c:pt idx="65">
                  <c:v>68559</c:v>
                </c:pt>
                <c:pt idx="66">
                  <c:v>69313</c:v>
                </c:pt>
                <c:pt idx="67">
                  <c:v>69510</c:v>
                </c:pt>
                <c:pt idx="68">
                  <c:v>68161</c:v>
                </c:pt>
                <c:pt idx="69">
                  <c:v>67188</c:v>
                </c:pt>
                <c:pt idx="70">
                  <c:v>66121</c:v>
                </c:pt>
                <c:pt idx="71">
                  <c:v>65086</c:v>
                </c:pt>
                <c:pt idx="72">
                  <c:v>62220</c:v>
                </c:pt>
                <c:pt idx="73">
                  <c:v>64032</c:v>
                </c:pt>
                <c:pt idx="74">
                  <c:v>64727</c:v>
                </c:pt>
                <c:pt idx="75">
                  <c:v>63075</c:v>
                </c:pt>
                <c:pt idx="76">
                  <c:v>62141</c:v>
                </c:pt>
                <c:pt idx="77">
                  <c:v>59954</c:v>
                </c:pt>
                <c:pt idx="78">
                  <c:v>60601</c:v>
                </c:pt>
                <c:pt idx="79">
                  <c:v>57059</c:v>
                </c:pt>
                <c:pt idx="80">
                  <c:v>57313</c:v>
                </c:pt>
                <c:pt idx="81">
                  <c:v>56939</c:v>
                </c:pt>
                <c:pt idx="82">
                  <c:v>55699</c:v>
                </c:pt>
                <c:pt idx="83">
                  <c:v>52843</c:v>
                </c:pt>
                <c:pt idx="84">
                  <c:v>48700</c:v>
                </c:pt>
                <c:pt idx="85">
                  <c:v>40663</c:v>
                </c:pt>
                <c:pt idx="86">
                  <c:v>30229</c:v>
                </c:pt>
                <c:pt idx="87">
                  <c:v>26317</c:v>
                </c:pt>
                <c:pt idx="88">
                  <c:v>19002</c:v>
                </c:pt>
                <c:pt idx="89">
                  <c:v>24549</c:v>
                </c:pt>
                <c:pt idx="90">
                  <c:v>15104</c:v>
                </c:pt>
                <c:pt idx="91">
                  <c:v>15061</c:v>
                </c:pt>
                <c:pt idx="92">
                  <c:v>12035</c:v>
                </c:pt>
                <c:pt idx="93">
                  <c:v>9133</c:v>
                </c:pt>
                <c:pt idx="94">
                  <c:v>6765</c:v>
                </c:pt>
                <c:pt idx="95">
                  <c:v>5184</c:v>
                </c:pt>
                <c:pt idx="96">
                  <c:v>3640</c:v>
                </c:pt>
                <c:pt idx="97">
                  <c:v>2392</c:v>
                </c:pt>
                <c:pt idx="98">
                  <c:v>1734</c:v>
                </c:pt>
                <c:pt idx="99">
                  <c:v>1162</c:v>
                </c:pt>
                <c:pt idx="100">
                  <c:v>1743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97F-413A-BBF1-FF14355937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4140895"/>
        <c:axId val="1840808512"/>
      </c:lineChart>
      <c:catAx>
        <c:axId val="5041408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840808512"/>
        <c:crosses val="autoZero"/>
        <c:auto val="1"/>
        <c:lblAlgn val="ctr"/>
        <c:lblOffset val="100"/>
        <c:noMultiLvlLbl val="0"/>
      </c:catAx>
      <c:valAx>
        <c:axId val="184080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-FI" sz="1000" b="1" i="0" baseline="0">
                    <a:effectLst/>
                  </a:rPr>
                  <a:t>Eri-ikäisten lukumäärät kpl</a:t>
                </a:r>
                <a:endParaRPr lang="fi-FI" sz="4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504140895"/>
        <c:crosses val="autoZero"/>
        <c:crossBetween val="between"/>
      </c:valAx>
      <c:spPr>
        <a:solidFill>
          <a:sysClr val="window" lastClr="FFFFFF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1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 b="1"/>
              <a:t>Ikääntymisen tsunami 2009-2018-2030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Tsunami!$A$105:$B$105</c:f>
              <c:strCache>
                <c:ptCount val="2"/>
                <c:pt idx="0">
                  <c:v>2009</c:v>
                </c:pt>
                <c:pt idx="1">
                  <c:v>Pirkanmaa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Tsunami!$C$99:$CY$99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Tsunami!$C$105:$CY$105</c:f>
              <c:numCache>
                <c:formatCode>General</c:formatCode>
                <c:ptCount val="101"/>
                <c:pt idx="0">
                  <c:v>5717</c:v>
                </c:pt>
                <c:pt idx="1">
                  <c:v>5664</c:v>
                </c:pt>
                <c:pt idx="2">
                  <c:v>5506</c:v>
                </c:pt>
                <c:pt idx="3">
                  <c:v>5502</c:v>
                </c:pt>
                <c:pt idx="4">
                  <c:v>5423</c:v>
                </c:pt>
                <c:pt idx="5">
                  <c:v>5390</c:v>
                </c:pt>
                <c:pt idx="6">
                  <c:v>5136</c:v>
                </c:pt>
                <c:pt idx="7">
                  <c:v>4957</c:v>
                </c:pt>
                <c:pt idx="8">
                  <c:v>5083</c:v>
                </c:pt>
                <c:pt idx="9">
                  <c:v>5014</c:v>
                </c:pt>
                <c:pt idx="10">
                  <c:v>5133</c:v>
                </c:pt>
                <c:pt idx="11">
                  <c:v>4970</c:v>
                </c:pt>
                <c:pt idx="12">
                  <c:v>5233</c:v>
                </c:pt>
                <c:pt idx="13">
                  <c:v>5246</c:v>
                </c:pt>
                <c:pt idx="14">
                  <c:v>5462</c:v>
                </c:pt>
                <c:pt idx="15">
                  <c:v>5689</c:v>
                </c:pt>
                <c:pt idx="16">
                  <c:v>5671</c:v>
                </c:pt>
                <c:pt idx="17">
                  <c:v>5803</c:v>
                </c:pt>
                <c:pt idx="18">
                  <c:v>5655</c:v>
                </c:pt>
                <c:pt idx="19">
                  <c:v>5954</c:v>
                </c:pt>
                <c:pt idx="20">
                  <c:v>6187</c:v>
                </c:pt>
                <c:pt idx="21">
                  <c:v>6408</c:v>
                </c:pt>
                <c:pt idx="22">
                  <c:v>6163</c:v>
                </c:pt>
                <c:pt idx="23">
                  <c:v>6399</c:v>
                </c:pt>
                <c:pt idx="24">
                  <c:v>6725</c:v>
                </c:pt>
                <c:pt idx="25">
                  <c:v>6970</c:v>
                </c:pt>
                <c:pt idx="26">
                  <c:v>7150</c:v>
                </c:pt>
                <c:pt idx="27">
                  <c:v>7160</c:v>
                </c:pt>
                <c:pt idx="28">
                  <c:v>6699</c:v>
                </c:pt>
                <c:pt idx="29">
                  <c:v>6621</c:v>
                </c:pt>
                <c:pt idx="30">
                  <c:v>6457</c:v>
                </c:pt>
                <c:pt idx="31">
                  <c:v>6478</c:v>
                </c:pt>
                <c:pt idx="32">
                  <c:v>6620</c:v>
                </c:pt>
                <c:pt idx="33">
                  <c:v>6733</c:v>
                </c:pt>
                <c:pt idx="34">
                  <c:v>6341</c:v>
                </c:pt>
                <c:pt idx="35">
                  <c:v>6179</c:v>
                </c:pt>
                <c:pt idx="36">
                  <c:v>5558</c:v>
                </c:pt>
                <c:pt idx="37">
                  <c:v>5749</c:v>
                </c:pt>
                <c:pt idx="38">
                  <c:v>5769</c:v>
                </c:pt>
                <c:pt idx="39">
                  <c:v>6109</c:v>
                </c:pt>
                <c:pt idx="40">
                  <c:v>6042</c:v>
                </c:pt>
                <c:pt idx="41">
                  <c:v>6387</c:v>
                </c:pt>
                <c:pt idx="42">
                  <c:v>6622</c:v>
                </c:pt>
                <c:pt idx="43">
                  <c:v>6675</c:v>
                </c:pt>
                <c:pt idx="44">
                  <c:v>6454</c:v>
                </c:pt>
                <c:pt idx="45">
                  <c:v>6626</c:v>
                </c:pt>
                <c:pt idx="46">
                  <c:v>6569</c:v>
                </c:pt>
                <c:pt idx="47">
                  <c:v>6530</c:v>
                </c:pt>
                <c:pt idx="48">
                  <c:v>6585</c:v>
                </c:pt>
                <c:pt idx="49">
                  <c:v>6523</c:v>
                </c:pt>
                <c:pt idx="50">
                  <c:v>6465</c:v>
                </c:pt>
                <c:pt idx="51">
                  <c:v>6191</c:v>
                </c:pt>
                <c:pt idx="52">
                  <c:v>6495</c:v>
                </c:pt>
                <c:pt idx="53">
                  <c:v>6740</c:v>
                </c:pt>
                <c:pt idx="54">
                  <c:v>6506</c:v>
                </c:pt>
                <c:pt idx="55">
                  <c:v>6523</c:v>
                </c:pt>
                <c:pt idx="56">
                  <c:v>6609</c:v>
                </c:pt>
                <c:pt idx="57">
                  <c:v>6705</c:v>
                </c:pt>
                <c:pt idx="58">
                  <c:v>6743</c:v>
                </c:pt>
                <c:pt idx="59">
                  <c:v>6856</c:v>
                </c:pt>
                <c:pt idx="60">
                  <c:v>7162</c:v>
                </c:pt>
                <c:pt idx="61">
                  <c:v>7283</c:v>
                </c:pt>
                <c:pt idx="62">
                  <c:v>7312</c:v>
                </c:pt>
                <c:pt idx="63">
                  <c:v>7181</c:v>
                </c:pt>
                <c:pt idx="64">
                  <c:v>6331</c:v>
                </c:pt>
                <c:pt idx="65">
                  <c:v>5146</c:v>
                </c:pt>
                <c:pt idx="66">
                  <c:v>4767</c:v>
                </c:pt>
                <c:pt idx="67">
                  <c:v>3936</c:v>
                </c:pt>
                <c:pt idx="68">
                  <c:v>5425</c:v>
                </c:pt>
                <c:pt idx="69">
                  <c:v>3925</c:v>
                </c:pt>
                <c:pt idx="70">
                  <c:v>4378</c:v>
                </c:pt>
                <c:pt idx="71">
                  <c:v>4287</c:v>
                </c:pt>
                <c:pt idx="72">
                  <c:v>4028</c:v>
                </c:pt>
                <c:pt idx="73">
                  <c:v>3791</c:v>
                </c:pt>
                <c:pt idx="74">
                  <c:v>3714</c:v>
                </c:pt>
                <c:pt idx="75">
                  <c:v>3449</c:v>
                </c:pt>
                <c:pt idx="76">
                  <c:v>3257</c:v>
                </c:pt>
                <c:pt idx="77">
                  <c:v>3261</c:v>
                </c:pt>
                <c:pt idx="78">
                  <c:v>3323</c:v>
                </c:pt>
                <c:pt idx="79">
                  <c:v>3232</c:v>
                </c:pt>
                <c:pt idx="80">
                  <c:v>3035</c:v>
                </c:pt>
                <c:pt idx="81">
                  <c:v>2880</c:v>
                </c:pt>
                <c:pt idx="82">
                  <c:v>2550</c:v>
                </c:pt>
                <c:pt idx="83">
                  <c:v>2322</c:v>
                </c:pt>
                <c:pt idx="84">
                  <c:v>2126</c:v>
                </c:pt>
                <c:pt idx="85">
                  <c:v>1807</c:v>
                </c:pt>
                <c:pt idx="86">
                  <c:v>1705</c:v>
                </c:pt>
                <c:pt idx="87">
                  <c:v>1489</c:v>
                </c:pt>
                <c:pt idx="88">
                  <c:v>1213</c:v>
                </c:pt>
                <c:pt idx="89">
                  <c:v>1004</c:v>
                </c:pt>
                <c:pt idx="90">
                  <c:v>647</c:v>
                </c:pt>
                <c:pt idx="91">
                  <c:v>557</c:v>
                </c:pt>
                <c:pt idx="92">
                  <c:v>464</c:v>
                </c:pt>
                <c:pt idx="93">
                  <c:v>371</c:v>
                </c:pt>
                <c:pt idx="94">
                  <c:v>253</c:v>
                </c:pt>
                <c:pt idx="95">
                  <c:v>206</c:v>
                </c:pt>
                <c:pt idx="96">
                  <c:v>126</c:v>
                </c:pt>
                <c:pt idx="97">
                  <c:v>89</c:v>
                </c:pt>
                <c:pt idx="98">
                  <c:v>69</c:v>
                </c:pt>
                <c:pt idx="99">
                  <c:v>26</c:v>
                </c:pt>
                <c:pt idx="100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8A-4A82-B279-ED3C5A66F9DB}"/>
            </c:ext>
          </c:extLst>
        </c:ser>
        <c:ser>
          <c:idx val="1"/>
          <c:order val="1"/>
          <c:tx>
            <c:strRef>
              <c:f>Tsunami!$A$106:$B$106</c:f>
              <c:strCache>
                <c:ptCount val="2"/>
                <c:pt idx="0">
                  <c:v>2018</c:v>
                </c:pt>
                <c:pt idx="1">
                  <c:v>Pirkanmaa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Tsunami!$C$99:$CY$99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Tsunami!$C$106:$CY$106</c:f>
              <c:numCache>
                <c:formatCode>General</c:formatCode>
                <c:ptCount val="101"/>
                <c:pt idx="0">
                  <c:v>4447</c:v>
                </c:pt>
                <c:pt idx="1">
                  <c:v>4734</c:v>
                </c:pt>
                <c:pt idx="2">
                  <c:v>5074</c:v>
                </c:pt>
                <c:pt idx="3">
                  <c:v>5351</c:v>
                </c:pt>
                <c:pt idx="4">
                  <c:v>5445</c:v>
                </c:pt>
                <c:pt idx="5">
                  <c:v>5678</c:v>
                </c:pt>
                <c:pt idx="6">
                  <c:v>6021</c:v>
                </c:pt>
                <c:pt idx="7">
                  <c:v>5714</c:v>
                </c:pt>
                <c:pt idx="8">
                  <c:v>5829</c:v>
                </c:pt>
                <c:pt idx="9">
                  <c:v>5888</c:v>
                </c:pt>
                <c:pt idx="10">
                  <c:v>5794</c:v>
                </c:pt>
                <c:pt idx="11">
                  <c:v>5727</c:v>
                </c:pt>
                <c:pt idx="12">
                  <c:v>5646</c:v>
                </c:pt>
                <c:pt idx="13">
                  <c:v>5574</c:v>
                </c:pt>
                <c:pt idx="14">
                  <c:v>5538</c:v>
                </c:pt>
                <c:pt idx="15">
                  <c:v>5241</c:v>
                </c:pt>
                <c:pt idx="16">
                  <c:v>5202</c:v>
                </c:pt>
                <c:pt idx="17">
                  <c:v>5305</c:v>
                </c:pt>
                <c:pt idx="18">
                  <c:v>5307</c:v>
                </c:pt>
                <c:pt idx="19">
                  <c:v>5794</c:v>
                </c:pt>
                <c:pt idx="20">
                  <c:v>6119</c:v>
                </c:pt>
                <c:pt idx="21">
                  <c:v>6630</c:v>
                </c:pt>
                <c:pt idx="22">
                  <c:v>6612</c:v>
                </c:pt>
                <c:pt idx="23">
                  <c:v>6801</c:v>
                </c:pt>
                <c:pt idx="24">
                  <c:v>7033</c:v>
                </c:pt>
                <c:pt idx="25">
                  <c:v>7070</c:v>
                </c:pt>
                <c:pt idx="26">
                  <c:v>7195</c:v>
                </c:pt>
                <c:pt idx="27">
                  <c:v>7075</c:v>
                </c:pt>
                <c:pt idx="28">
                  <c:v>7051</c:v>
                </c:pt>
                <c:pt idx="29">
                  <c:v>7108</c:v>
                </c:pt>
                <c:pt idx="30">
                  <c:v>7068</c:v>
                </c:pt>
                <c:pt idx="31">
                  <c:v>6643</c:v>
                </c:pt>
                <c:pt idx="32">
                  <c:v>6661</c:v>
                </c:pt>
                <c:pt idx="33">
                  <c:v>6961</c:v>
                </c:pt>
                <c:pt idx="34">
                  <c:v>7131</c:v>
                </c:pt>
                <c:pt idx="35">
                  <c:v>7303</c:v>
                </c:pt>
                <c:pt idx="36">
                  <c:v>7240</c:v>
                </c:pt>
                <c:pt idx="37">
                  <c:v>6764</c:v>
                </c:pt>
                <c:pt idx="38">
                  <c:v>6706</c:v>
                </c:pt>
                <c:pt idx="39">
                  <c:v>6500</c:v>
                </c:pt>
                <c:pt idx="40">
                  <c:v>6610</c:v>
                </c:pt>
                <c:pt idx="41">
                  <c:v>6629</c:v>
                </c:pt>
                <c:pt idx="42">
                  <c:v>6823</c:v>
                </c:pt>
                <c:pt idx="43">
                  <c:v>6424</c:v>
                </c:pt>
                <c:pt idx="44">
                  <c:v>6281</c:v>
                </c:pt>
                <c:pt idx="45">
                  <c:v>5609</c:v>
                </c:pt>
                <c:pt idx="46">
                  <c:v>5822</c:v>
                </c:pt>
                <c:pt idx="47">
                  <c:v>5813</c:v>
                </c:pt>
                <c:pt idx="48">
                  <c:v>6048</c:v>
                </c:pt>
                <c:pt idx="49">
                  <c:v>6074</c:v>
                </c:pt>
                <c:pt idx="50">
                  <c:v>6420</c:v>
                </c:pt>
                <c:pt idx="51">
                  <c:v>6558</c:v>
                </c:pt>
                <c:pt idx="52">
                  <c:v>6568</c:v>
                </c:pt>
                <c:pt idx="53">
                  <c:v>6381</c:v>
                </c:pt>
                <c:pt idx="54">
                  <c:v>6560</c:v>
                </c:pt>
                <c:pt idx="55">
                  <c:v>6490</c:v>
                </c:pt>
                <c:pt idx="56">
                  <c:v>6422</c:v>
                </c:pt>
                <c:pt idx="57">
                  <c:v>6510</c:v>
                </c:pt>
                <c:pt idx="58">
                  <c:v>6395</c:v>
                </c:pt>
                <c:pt idx="59">
                  <c:v>6319</c:v>
                </c:pt>
                <c:pt idx="60">
                  <c:v>5997</c:v>
                </c:pt>
                <c:pt idx="61">
                  <c:v>6355</c:v>
                </c:pt>
                <c:pt idx="62">
                  <c:v>6492</c:v>
                </c:pt>
                <c:pt idx="63">
                  <c:v>6262</c:v>
                </c:pt>
                <c:pt idx="64">
                  <c:v>6370</c:v>
                </c:pt>
                <c:pt idx="65">
                  <c:v>6304</c:v>
                </c:pt>
                <c:pt idx="66">
                  <c:v>6387</c:v>
                </c:pt>
                <c:pt idx="67">
                  <c:v>6410</c:v>
                </c:pt>
                <c:pt idx="68">
                  <c:v>6463</c:v>
                </c:pt>
                <c:pt idx="69">
                  <c:v>6715</c:v>
                </c:pt>
                <c:pt idx="70">
                  <c:v>6779</c:v>
                </c:pt>
                <c:pt idx="71">
                  <c:v>6772</c:v>
                </c:pt>
                <c:pt idx="72">
                  <c:v>6509</c:v>
                </c:pt>
                <c:pt idx="73">
                  <c:v>5656</c:v>
                </c:pt>
                <c:pt idx="74">
                  <c:v>4526</c:v>
                </c:pt>
                <c:pt idx="75">
                  <c:v>4186</c:v>
                </c:pt>
                <c:pt idx="76">
                  <c:v>3394</c:v>
                </c:pt>
                <c:pt idx="77">
                  <c:v>4616</c:v>
                </c:pt>
                <c:pt idx="78">
                  <c:v>3302</c:v>
                </c:pt>
                <c:pt idx="79">
                  <c:v>3579</c:v>
                </c:pt>
                <c:pt idx="80">
                  <c:v>3405</c:v>
                </c:pt>
                <c:pt idx="81">
                  <c:v>3090</c:v>
                </c:pt>
                <c:pt idx="82">
                  <c:v>2808</c:v>
                </c:pt>
                <c:pt idx="83">
                  <c:v>2612</c:v>
                </c:pt>
                <c:pt idx="84">
                  <c:v>2379</c:v>
                </c:pt>
                <c:pt idx="85">
                  <c:v>2090</c:v>
                </c:pt>
                <c:pt idx="86">
                  <c:v>1947</c:v>
                </c:pt>
                <c:pt idx="87">
                  <c:v>1853</c:v>
                </c:pt>
                <c:pt idx="88">
                  <c:v>1693</c:v>
                </c:pt>
                <c:pt idx="89">
                  <c:v>1429</c:v>
                </c:pt>
                <c:pt idx="90">
                  <c:v>1233</c:v>
                </c:pt>
                <c:pt idx="91">
                  <c:v>978</c:v>
                </c:pt>
                <c:pt idx="92">
                  <c:v>761</c:v>
                </c:pt>
                <c:pt idx="93">
                  <c:v>625</c:v>
                </c:pt>
                <c:pt idx="94">
                  <c:v>453</c:v>
                </c:pt>
                <c:pt idx="95">
                  <c:v>320</c:v>
                </c:pt>
                <c:pt idx="96">
                  <c:v>241</c:v>
                </c:pt>
                <c:pt idx="97">
                  <c:v>151</c:v>
                </c:pt>
                <c:pt idx="98">
                  <c:v>98</c:v>
                </c:pt>
                <c:pt idx="99">
                  <c:v>48</c:v>
                </c:pt>
                <c:pt idx="100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8A-4A82-B279-ED3C5A66F9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04140895"/>
        <c:axId val="1840808512"/>
      </c:barChart>
      <c:lineChart>
        <c:grouping val="standard"/>
        <c:varyColors val="0"/>
        <c:ser>
          <c:idx val="2"/>
          <c:order val="2"/>
          <c:tx>
            <c:strRef>
              <c:f>Tsunami!$A$107:$B$107</c:f>
              <c:strCache>
                <c:ptCount val="2"/>
                <c:pt idx="0">
                  <c:v>2030</c:v>
                </c:pt>
                <c:pt idx="1">
                  <c:v>Pirkanmaa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Tsunami!$C$99:$CY$99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Tsunami!$C$107:$CY$107</c:f>
              <c:numCache>
                <c:formatCode>General</c:formatCode>
                <c:ptCount val="101"/>
                <c:pt idx="0">
                  <c:v>4346</c:v>
                </c:pt>
                <c:pt idx="1">
                  <c:v>4382</c:v>
                </c:pt>
                <c:pt idx="2">
                  <c:v>4401</c:v>
                </c:pt>
                <c:pt idx="3">
                  <c:v>4434</c:v>
                </c:pt>
                <c:pt idx="4">
                  <c:v>4455</c:v>
                </c:pt>
                <c:pt idx="5">
                  <c:v>4490</c:v>
                </c:pt>
                <c:pt idx="6">
                  <c:v>4508</c:v>
                </c:pt>
                <c:pt idx="7">
                  <c:v>4529</c:v>
                </c:pt>
                <c:pt idx="8">
                  <c:v>4540</c:v>
                </c:pt>
                <c:pt idx="9">
                  <c:v>4559</c:v>
                </c:pt>
                <c:pt idx="10">
                  <c:v>4570</c:v>
                </c:pt>
                <c:pt idx="11">
                  <c:v>4575</c:v>
                </c:pt>
                <c:pt idx="12">
                  <c:v>4693</c:v>
                </c:pt>
                <c:pt idx="13">
                  <c:v>4979</c:v>
                </c:pt>
                <c:pt idx="14">
                  <c:v>5288</c:v>
                </c:pt>
                <c:pt idx="15">
                  <c:v>5554</c:v>
                </c:pt>
                <c:pt idx="16">
                  <c:v>5707</c:v>
                </c:pt>
                <c:pt idx="17">
                  <c:v>5933</c:v>
                </c:pt>
                <c:pt idx="18">
                  <c:v>6307</c:v>
                </c:pt>
                <c:pt idx="19">
                  <c:v>6249</c:v>
                </c:pt>
                <c:pt idx="20">
                  <c:v>6691</c:v>
                </c:pt>
                <c:pt idx="21">
                  <c:v>6914</c:v>
                </c:pt>
                <c:pt idx="22">
                  <c:v>6883</c:v>
                </c:pt>
                <c:pt idx="23">
                  <c:v>6925</c:v>
                </c:pt>
                <c:pt idx="24">
                  <c:v>6958</c:v>
                </c:pt>
                <c:pt idx="25">
                  <c:v>6869</c:v>
                </c:pt>
                <c:pt idx="26">
                  <c:v>6901</c:v>
                </c:pt>
                <c:pt idx="27">
                  <c:v>6706</c:v>
                </c:pt>
                <c:pt idx="28">
                  <c:v>6619</c:v>
                </c:pt>
                <c:pt idx="29">
                  <c:v>6716</c:v>
                </c:pt>
                <c:pt idx="30">
                  <c:v>6742</c:v>
                </c:pt>
                <c:pt idx="31">
                  <c:v>6906</c:v>
                </c:pt>
                <c:pt idx="32">
                  <c:v>6820</c:v>
                </c:pt>
                <c:pt idx="33">
                  <c:v>7063</c:v>
                </c:pt>
                <c:pt idx="34">
                  <c:v>7108</c:v>
                </c:pt>
                <c:pt idx="35">
                  <c:v>7237</c:v>
                </c:pt>
                <c:pt idx="36">
                  <c:v>7379</c:v>
                </c:pt>
                <c:pt idx="37">
                  <c:v>7335</c:v>
                </c:pt>
                <c:pt idx="38">
                  <c:v>7447</c:v>
                </c:pt>
                <c:pt idx="39">
                  <c:v>7305</c:v>
                </c:pt>
                <c:pt idx="40">
                  <c:v>7288</c:v>
                </c:pt>
                <c:pt idx="41">
                  <c:v>7227</c:v>
                </c:pt>
                <c:pt idx="42">
                  <c:v>7172</c:v>
                </c:pt>
                <c:pt idx="43">
                  <c:v>6766</c:v>
                </c:pt>
                <c:pt idx="44">
                  <c:v>6785</c:v>
                </c:pt>
                <c:pt idx="45">
                  <c:v>7024</c:v>
                </c:pt>
                <c:pt idx="46">
                  <c:v>7168</c:v>
                </c:pt>
                <c:pt idx="47">
                  <c:v>7329</c:v>
                </c:pt>
                <c:pt idx="48">
                  <c:v>7214</c:v>
                </c:pt>
                <c:pt idx="49">
                  <c:v>6766</c:v>
                </c:pt>
                <c:pt idx="50">
                  <c:v>6689</c:v>
                </c:pt>
                <c:pt idx="51">
                  <c:v>6495</c:v>
                </c:pt>
                <c:pt idx="52">
                  <c:v>6568</c:v>
                </c:pt>
                <c:pt idx="53">
                  <c:v>6557</c:v>
                </c:pt>
                <c:pt idx="54">
                  <c:v>6711</c:v>
                </c:pt>
                <c:pt idx="55">
                  <c:v>6337</c:v>
                </c:pt>
                <c:pt idx="56">
                  <c:v>6167</c:v>
                </c:pt>
                <c:pt idx="57">
                  <c:v>5517</c:v>
                </c:pt>
                <c:pt idx="58">
                  <c:v>5711</c:v>
                </c:pt>
                <c:pt idx="59">
                  <c:v>5692</c:v>
                </c:pt>
                <c:pt idx="60">
                  <c:v>5913</c:v>
                </c:pt>
                <c:pt idx="61">
                  <c:v>5925</c:v>
                </c:pt>
                <c:pt idx="62">
                  <c:v>6242</c:v>
                </c:pt>
                <c:pt idx="63">
                  <c:v>6353</c:v>
                </c:pt>
                <c:pt idx="64">
                  <c:v>6356</c:v>
                </c:pt>
                <c:pt idx="65">
                  <c:v>6182</c:v>
                </c:pt>
                <c:pt idx="66">
                  <c:v>6318</c:v>
                </c:pt>
                <c:pt idx="67">
                  <c:v>6241</c:v>
                </c:pt>
                <c:pt idx="68">
                  <c:v>6147</c:v>
                </c:pt>
                <c:pt idx="69">
                  <c:v>6174</c:v>
                </c:pt>
                <c:pt idx="70">
                  <c:v>6027</c:v>
                </c:pt>
                <c:pt idx="71">
                  <c:v>5921</c:v>
                </c:pt>
                <c:pt idx="72">
                  <c:v>5583</c:v>
                </c:pt>
                <c:pt idx="73">
                  <c:v>5847</c:v>
                </c:pt>
                <c:pt idx="74">
                  <c:v>5907</c:v>
                </c:pt>
                <c:pt idx="75">
                  <c:v>5630</c:v>
                </c:pt>
                <c:pt idx="76">
                  <c:v>5662</c:v>
                </c:pt>
                <c:pt idx="77">
                  <c:v>5505</c:v>
                </c:pt>
                <c:pt idx="78">
                  <c:v>5472</c:v>
                </c:pt>
                <c:pt idx="79">
                  <c:v>5369</c:v>
                </c:pt>
                <c:pt idx="80">
                  <c:v>5288</c:v>
                </c:pt>
                <c:pt idx="81">
                  <c:v>5337</c:v>
                </c:pt>
                <c:pt idx="82">
                  <c:v>5217</c:v>
                </c:pt>
                <c:pt idx="83">
                  <c:v>5007</c:v>
                </c:pt>
                <c:pt idx="84">
                  <c:v>4634</c:v>
                </c:pt>
                <c:pt idx="85">
                  <c:v>3817</c:v>
                </c:pt>
                <c:pt idx="86">
                  <c:v>2875</c:v>
                </c:pt>
                <c:pt idx="87">
                  <c:v>2486</c:v>
                </c:pt>
                <c:pt idx="88">
                  <c:v>1861</c:v>
                </c:pt>
                <c:pt idx="89">
                  <c:v>2291</c:v>
                </c:pt>
                <c:pt idx="90">
                  <c:v>1462</c:v>
                </c:pt>
                <c:pt idx="91">
                  <c:v>1392</c:v>
                </c:pt>
                <c:pt idx="92">
                  <c:v>1145</c:v>
                </c:pt>
                <c:pt idx="93">
                  <c:v>874</c:v>
                </c:pt>
                <c:pt idx="94">
                  <c:v>647</c:v>
                </c:pt>
                <c:pt idx="95">
                  <c:v>493</c:v>
                </c:pt>
                <c:pt idx="96">
                  <c:v>356</c:v>
                </c:pt>
                <c:pt idx="97">
                  <c:v>227</c:v>
                </c:pt>
                <c:pt idx="98">
                  <c:v>163</c:v>
                </c:pt>
                <c:pt idx="99">
                  <c:v>115</c:v>
                </c:pt>
                <c:pt idx="100">
                  <c:v>170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68A-4A82-B279-ED3C5A66F9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4140895"/>
        <c:axId val="1840808512"/>
      </c:lineChart>
      <c:catAx>
        <c:axId val="5041408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840808512"/>
        <c:crosses val="autoZero"/>
        <c:auto val="1"/>
        <c:lblAlgn val="ctr"/>
        <c:lblOffset val="100"/>
        <c:noMultiLvlLbl val="0"/>
      </c:catAx>
      <c:valAx>
        <c:axId val="184080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-FI" sz="1000" b="1" i="0" baseline="0">
                    <a:effectLst/>
                  </a:rPr>
                  <a:t>Eri-ikäisten lukumäärät kpl</a:t>
                </a:r>
                <a:endParaRPr lang="fi-FI" sz="4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504140895"/>
        <c:crosses val="autoZero"/>
        <c:crossBetween val="between"/>
      </c:valAx>
      <c:spPr>
        <a:solidFill>
          <a:sysClr val="window" lastClr="FFFFFF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1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 b="1"/>
              <a:t>Ikääntymisen tsunami 2009-2018-2030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Tsunami!$A$110:$B$110</c:f>
              <c:strCache>
                <c:ptCount val="2"/>
                <c:pt idx="0">
                  <c:v>2009</c:v>
                </c:pt>
                <c:pt idx="1">
                  <c:v>Pirkkala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Tsunami!$C$99:$CY$99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Tsunami!$C$110:$CY$110</c:f>
              <c:numCache>
                <c:formatCode>General</c:formatCode>
                <c:ptCount val="101"/>
                <c:pt idx="0">
                  <c:v>240</c:v>
                </c:pt>
                <c:pt idx="1">
                  <c:v>246</c:v>
                </c:pt>
                <c:pt idx="2">
                  <c:v>247</c:v>
                </c:pt>
                <c:pt idx="3">
                  <c:v>243</c:v>
                </c:pt>
                <c:pt idx="4">
                  <c:v>269</c:v>
                </c:pt>
                <c:pt idx="5">
                  <c:v>268</c:v>
                </c:pt>
                <c:pt idx="6">
                  <c:v>247</c:v>
                </c:pt>
                <c:pt idx="7">
                  <c:v>225</c:v>
                </c:pt>
                <c:pt idx="8">
                  <c:v>215</c:v>
                </c:pt>
                <c:pt idx="9">
                  <c:v>255</c:v>
                </c:pt>
                <c:pt idx="10">
                  <c:v>228</c:v>
                </c:pt>
                <c:pt idx="11">
                  <c:v>224</c:v>
                </c:pt>
                <c:pt idx="12">
                  <c:v>222</c:v>
                </c:pt>
                <c:pt idx="13">
                  <c:v>215</c:v>
                </c:pt>
                <c:pt idx="14">
                  <c:v>250</c:v>
                </c:pt>
                <c:pt idx="15">
                  <c:v>239</c:v>
                </c:pt>
                <c:pt idx="16">
                  <c:v>220</c:v>
                </c:pt>
                <c:pt idx="17">
                  <c:v>213</c:v>
                </c:pt>
                <c:pt idx="18">
                  <c:v>203</c:v>
                </c:pt>
                <c:pt idx="19">
                  <c:v>186</c:v>
                </c:pt>
                <c:pt idx="20">
                  <c:v>153</c:v>
                </c:pt>
                <c:pt idx="21">
                  <c:v>145</c:v>
                </c:pt>
                <c:pt idx="22">
                  <c:v>115</c:v>
                </c:pt>
                <c:pt idx="23">
                  <c:v>125</c:v>
                </c:pt>
                <c:pt idx="24">
                  <c:v>141</c:v>
                </c:pt>
                <c:pt idx="25">
                  <c:v>144</c:v>
                </c:pt>
                <c:pt idx="26">
                  <c:v>161</c:v>
                </c:pt>
                <c:pt idx="27">
                  <c:v>217</c:v>
                </c:pt>
                <c:pt idx="28">
                  <c:v>201</c:v>
                </c:pt>
                <c:pt idx="29">
                  <c:v>203</c:v>
                </c:pt>
                <c:pt idx="30">
                  <c:v>229</c:v>
                </c:pt>
                <c:pt idx="31">
                  <c:v>258</c:v>
                </c:pt>
                <c:pt idx="32">
                  <c:v>278</c:v>
                </c:pt>
                <c:pt idx="33">
                  <c:v>240</c:v>
                </c:pt>
                <c:pt idx="34">
                  <c:v>253</c:v>
                </c:pt>
                <c:pt idx="35">
                  <c:v>281</c:v>
                </c:pt>
                <c:pt idx="36">
                  <c:v>241</c:v>
                </c:pt>
                <c:pt idx="37">
                  <c:v>243</c:v>
                </c:pt>
                <c:pt idx="38">
                  <c:v>256</c:v>
                </c:pt>
                <c:pt idx="39">
                  <c:v>274</c:v>
                </c:pt>
                <c:pt idx="40">
                  <c:v>252</c:v>
                </c:pt>
                <c:pt idx="41">
                  <c:v>276</c:v>
                </c:pt>
                <c:pt idx="42">
                  <c:v>264</c:v>
                </c:pt>
                <c:pt idx="43">
                  <c:v>283</c:v>
                </c:pt>
                <c:pt idx="44">
                  <c:v>256</c:v>
                </c:pt>
                <c:pt idx="45">
                  <c:v>277</c:v>
                </c:pt>
                <c:pt idx="46">
                  <c:v>234</c:v>
                </c:pt>
                <c:pt idx="47">
                  <c:v>257</c:v>
                </c:pt>
                <c:pt idx="48">
                  <c:v>228</c:v>
                </c:pt>
                <c:pt idx="49">
                  <c:v>234</c:v>
                </c:pt>
                <c:pt idx="50">
                  <c:v>205</c:v>
                </c:pt>
                <c:pt idx="51">
                  <c:v>202</c:v>
                </c:pt>
                <c:pt idx="52">
                  <c:v>204</c:v>
                </c:pt>
                <c:pt idx="53">
                  <c:v>205</c:v>
                </c:pt>
                <c:pt idx="54">
                  <c:v>203</c:v>
                </c:pt>
                <c:pt idx="55">
                  <c:v>198</c:v>
                </c:pt>
                <c:pt idx="56">
                  <c:v>188</c:v>
                </c:pt>
                <c:pt idx="57">
                  <c:v>185</c:v>
                </c:pt>
                <c:pt idx="58">
                  <c:v>198</c:v>
                </c:pt>
                <c:pt idx="59">
                  <c:v>199</c:v>
                </c:pt>
                <c:pt idx="60">
                  <c:v>219</c:v>
                </c:pt>
                <c:pt idx="61">
                  <c:v>239</c:v>
                </c:pt>
                <c:pt idx="62">
                  <c:v>201</c:v>
                </c:pt>
                <c:pt idx="63">
                  <c:v>205</c:v>
                </c:pt>
                <c:pt idx="64">
                  <c:v>225</c:v>
                </c:pt>
                <c:pt idx="65">
                  <c:v>190</c:v>
                </c:pt>
                <c:pt idx="66">
                  <c:v>140</c:v>
                </c:pt>
                <c:pt idx="67">
                  <c:v>128</c:v>
                </c:pt>
                <c:pt idx="68">
                  <c:v>176</c:v>
                </c:pt>
                <c:pt idx="69">
                  <c:v>129</c:v>
                </c:pt>
                <c:pt idx="70">
                  <c:v>120</c:v>
                </c:pt>
                <c:pt idx="71">
                  <c:v>121</c:v>
                </c:pt>
                <c:pt idx="72">
                  <c:v>106</c:v>
                </c:pt>
                <c:pt idx="73">
                  <c:v>91</c:v>
                </c:pt>
                <c:pt idx="74">
                  <c:v>99</c:v>
                </c:pt>
                <c:pt idx="75">
                  <c:v>81</c:v>
                </c:pt>
                <c:pt idx="76">
                  <c:v>67</c:v>
                </c:pt>
                <c:pt idx="77">
                  <c:v>97</c:v>
                </c:pt>
                <c:pt idx="78">
                  <c:v>65</c:v>
                </c:pt>
                <c:pt idx="79">
                  <c:v>64</c:v>
                </c:pt>
                <c:pt idx="80">
                  <c:v>48</c:v>
                </c:pt>
                <c:pt idx="81">
                  <c:v>52</c:v>
                </c:pt>
                <c:pt idx="82">
                  <c:v>41</c:v>
                </c:pt>
                <c:pt idx="83">
                  <c:v>42</c:v>
                </c:pt>
                <c:pt idx="84">
                  <c:v>33</c:v>
                </c:pt>
                <c:pt idx="85">
                  <c:v>23</c:v>
                </c:pt>
                <c:pt idx="86">
                  <c:v>29</c:v>
                </c:pt>
                <c:pt idx="87">
                  <c:v>28</c:v>
                </c:pt>
                <c:pt idx="88">
                  <c:v>17</c:v>
                </c:pt>
                <c:pt idx="89">
                  <c:v>24</c:v>
                </c:pt>
                <c:pt idx="90">
                  <c:v>7</c:v>
                </c:pt>
                <c:pt idx="91">
                  <c:v>9</c:v>
                </c:pt>
                <c:pt idx="92">
                  <c:v>10</c:v>
                </c:pt>
                <c:pt idx="93">
                  <c:v>11</c:v>
                </c:pt>
                <c:pt idx="94">
                  <c:v>7</c:v>
                </c:pt>
                <c:pt idx="95">
                  <c:v>3</c:v>
                </c:pt>
                <c:pt idx="96">
                  <c:v>2</c:v>
                </c:pt>
                <c:pt idx="97">
                  <c:v>1</c:v>
                </c:pt>
                <c:pt idx="98">
                  <c:v>3</c:v>
                </c:pt>
                <c:pt idx="99">
                  <c:v>1</c:v>
                </c:pt>
                <c:pt idx="1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54-4A97-924C-E7AC1B73FA67}"/>
            </c:ext>
          </c:extLst>
        </c:ser>
        <c:ser>
          <c:idx val="1"/>
          <c:order val="1"/>
          <c:tx>
            <c:strRef>
              <c:f>Tsunami!$A$111:$B$111</c:f>
              <c:strCache>
                <c:ptCount val="2"/>
                <c:pt idx="0">
                  <c:v>2018</c:v>
                </c:pt>
                <c:pt idx="1">
                  <c:v>Pirkkala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Tsunami!$C$99:$CY$99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Tsunami!$C$111:$CY$111</c:f>
              <c:numCache>
                <c:formatCode>General</c:formatCode>
                <c:ptCount val="101"/>
                <c:pt idx="0">
                  <c:v>184</c:v>
                </c:pt>
                <c:pt idx="1">
                  <c:v>217</c:v>
                </c:pt>
                <c:pt idx="2">
                  <c:v>245</c:v>
                </c:pt>
                <c:pt idx="3">
                  <c:v>257</c:v>
                </c:pt>
                <c:pt idx="4">
                  <c:v>282</c:v>
                </c:pt>
                <c:pt idx="5">
                  <c:v>270</c:v>
                </c:pt>
                <c:pt idx="6">
                  <c:v>289</c:v>
                </c:pt>
                <c:pt idx="7">
                  <c:v>306</c:v>
                </c:pt>
                <c:pt idx="8">
                  <c:v>271</c:v>
                </c:pt>
                <c:pt idx="9">
                  <c:v>296</c:v>
                </c:pt>
                <c:pt idx="10">
                  <c:v>282</c:v>
                </c:pt>
                <c:pt idx="11">
                  <c:v>269</c:v>
                </c:pt>
                <c:pt idx="12">
                  <c:v>258</c:v>
                </c:pt>
                <c:pt idx="13">
                  <c:v>283</c:v>
                </c:pt>
                <c:pt idx="14">
                  <c:v>285</c:v>
                </c:pt>
                <c:pt idx="15">
                  <c:v>256</c:v>
                </c:pt>
                <c:pt idx="16">
                  <c:v>237</c:v>
                </c:pt>
                <c:pt idx="17">
                  <c:v>213</c:v>
                </c:pt>
                <c:pt idx="18">
                  <c:v>246</c:v>
                </c:pt>
                <c:pt idx="19">
                  <c:v>210</c:v>
                </c:pt>
                <c:pt idx="20">
                  <c:v>158</c:v>
                </c:pt>
                <c:pt idx="21">
                  <c:v>158</c:v>
                </c:pt>
                <c:pt idx="22">
                  <c:v>140</c:v>
                </c:pt>
                <c:pt idx="23">
                  <c:v>151</c:v>
                </c:pt>
                <c:pt idx="24">
                  <c:v>142</c:v>
                </c:pt>
                <c:pt idx="25">
                  <c:v>165</c:v>
                </c:pt>
                <c:pt idx="26">
                  <c:v>201</c:v>
                </c:pt>
                <c:pt idx="27">
                  <c:v>183</c:v>
                </c:pt>
                <c:pt idx="28">
                  <c:v>179</c:v>
                </c:pt>
                <c:pt idx="29">
                  <c:v>224</c:v>
                </c:pt>
                <c:pt idx="30">
                  <c:v>243</c:v>
                </c:pt>
                <c:pt idx="31">
                  <c:v>226</c:v>
                </c:pt>
                <c:pt idx="32">
                  <c:v>232</c:v>
                </c:pt>
                <c:pt idx="33">
                  <c:v>257</c:v>
                </c:pt>
                <c:pt idx="34">
                  <c:v>281</c:v>
                </c:pt>
                <c:pt idx="35">
                  <c:v>268</c:v>
                </c:pt>
                <c:pt idx="36">
                  <c:v>317</c:v>
                </c:pt>
                <c:pt idx="37">
                  <c:v>302</c:v>
                </c:pt>
                <c:pt idx="38">
                  <c:v>256</c:v>
                </c:pt>
                <c:pt idx="39">
                  <c:v>296</c:v>
                </c:pt>
                <c:pt idx="40">
                  <c:v>333</c:v>
                </c:pt>
                <c:pt idx="41">
                  <c:v>325</c:v>
                </c:pt>
                <c:pt idx="42">
                  <c:v>272</c:v>
                </c:pt>
                <c:pt idx="43">
                  <c:v>295</c:v>
                </c:pt>
                <c:pt idx="44">
                  <c:v>323</c:v>
                </c:pt>
                <c:pt idx="45">
                  <c:v>269</c:v>
                </c:pt>
                <c:pt idx="46">
                  <c:v>247</c:v>
                </c:pt>
                <c:pt idx="47">
                  <c:v>259</c:v>
                </c:pt>
                <c:pt idx="48">
                  <c:v>272</c:v>
                </c:pt>
                <c:pt idx="49">
                  <c:v>254</c:v>
                </c:pt>
                <c:pt idx="50">
                  <c:v>273</c:v>
                </c:pt>
                <c:pt idx="51">
                  <c:v>265</c:v>
                </c:pt>
                <c:pt idx="52">
                  <c:v>276</c:v>
                </c:pt>
                <c:pt idx="53">
                  <c:v>243</c:v>
                </c:pt>
                <c:pt idx="54">
                  <c:v>271</c:v>
                </c:pt>
                <c:pt idx="55">
                  <c:v>243</c:v>
                </c:pt>
                <c:pt idx="56">
                  <c:v>262</c:v>
                </c:pt>
                <c:pt idx="57">
                  <c:v>244</c:v>
                </c:pt>
                <c:pt idx="58">
                  <c:v>231</c:v>
                </c:pt>
                <c:pt idx="59">
                  <c:v>216</c:v>
                </c:pt>
                <c:pt idx="60">
                  <c:v>205</c:v>
                </c:pt>
                <c:pt idx="61">
                  <c:v>204</c:v>
                </c:pt>
                <c:pt idx="62">
                  <c:v>224</c:v>
                </c:pt>
                <c:pt idx="63">
                  <c:v>200</c:v>
                </c:pt>
                <c:pt idx="64">
                  <c:v>207</c:v>
                </c:pt>
                <c:pt idx="65">
                  <c:v>187</c:v>
                </c:pt>
                <c:pt idx="66">
                  <c:v>198</c:v>
                </c:pt>
                <c:pt idx="67">
                  <c:v>197</c:v>
                </c:pt>
                <c:pt idx="68">
                  <c:v>214</c:v>
                </c:pt>
                <c:pt idx="69">
                  <c:v>227</c:v>
                </c:pt>
                <c:pt idx="70">
                  <c:v>241</c:v>
                </c:pt>
                <c:pt idx="71">
                  <c:v>197</c:v>
                </c:pt>
                <c:pt idx="72">
                  <c:v>210</c:v>
                </c:pt>
                <c:pt idx="73">
                  <c:v>218</c:v>
                </c:pt>
                <c:pt idx="74">
                  <c:v>191</c:v>
                </c:pt>
                <c:pt idx="75">
                  <c:v>134</c:v>
                </c:pt>
                <c:pt idx="76">
                  <c:v>114</c:v>
                </c:pt>
                <c:pt idx="77">
                  <c:v>169</c:v>
                </c:pt>
                <c:pt idx="78">
                  <c:v>117</c:v>
                </c:pt>
                <c:pt idx="79">
                  <c:v>94</c:v>
                </c:pt>
                <c:pt idx="80">
                  <c:v>104</c:v>
                </c:pt>
                <c:pt idx="81">
                  <c:v>95</c:v>
                </c:pt>
                <c:pt idx="82">
                  <c:v>69</c:v>
                </c:pt>
                <c:pt idx="83">
                  <c:v>70</c:v>
                </c:pt>
                <c:pt idx="84">
                  <c:v>59</c:v>
                </c:pt>
                <c:pt idx="85">
                  <c:v>58</c:v>
                </c:pt>
                <c:pt idx="86">
                  <c:v>59</c:v>
                </c:pt>
                <c:pt idx="87">
                  <c:v>41</c:v>
                </c:pt>
                <c:pt idx="88">
                  <c:v>38</c:v>
                </c:pt>
                <c:pt idx="89">
                  <c:v>25</c:v>
                </c:pt>
                <c:pt idx="90">
                  <c:v>25</c:v>
                </c:pt>
                <c:pt idx="91">
                  <c:v>19</c:v>
                </c:pt>
                <c:pt idx="92">
                  <c:v>14</c:v>
                </c:pt>
                <c:pt idx="93">
                  <c:v>14</c:v>
                </c:pt>
                <c:pt idx="94">
                  <c:v>6</c:v>
                </c:pt>
                <c:pt idx="95">
                  <c:v>4</c:v>
                </c:pt>
                <c:pt idx="96">
                  <c:v>7</c:v>
                </c:pt>
                <c:pt idx="97">
                  <c:v>2</c:v>
                </c:pt>
                <c:pt idx="98">
                  <c:v>2</c:v>
                </c:pt>
                <c:pt idx="99">
                  <c:v>0</c:v>
                </c:pt>
                <c:pt idx="10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54-4A97-924C-E7AC1B73FA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04140895"/>
        <c:axId val="1840808512"/>
      </c:barChart>
      <c:lineChart>
        <c:grouping val="standard"/>
        <c:varyColors val="0"/>
        <c:ser>
          <c:idx val="2"/>
          <c:order val="2"/>
          <c:tx>
            <c:strRef>
              <c:f>Tsunami!$A$112:$B$112</c:f>
              <c:strCache>
                <c:ptCount val="2"/>
                <c:pt idx="0">
                  <c:v>2030</c:v>
                </c:pt>
                <c:pt idx="1">
                  <c:v>Pirkkala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numRef>
              <c:f>Tsunami!$C$99:$CY$99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Tsunami!$C$112:$CY$112</c:f>
              <c:numCache>
                <c:formatCode>General</c:formatCode>
                <c:ptCount val="101"/>
                <c:pt idx="0">
                  <c:v>180</c:v>
                </c:pt>
                <c:pt idx="1">
                  <c:v>188</c:v>
                </c:pt>
                <c:pt idx="2">
                  <c:v>195</c:v>
                </c:pt>
                <c:pt idx="3">
                  <c:v>199</c:v>
                </c:pt>
                <c:pt idx="4">
                  <c:v>204</c:v>
                </c:pt>
                <c:pt idx="5">
                  <c:v>206</c:v>
                </c:pt>
                <c:pt idx="6">
                  <c:v>206</c:v>
                </c:pt>
                <c:pt idx="7">
                  <c:v>210</c:v>
                </c:pt>
                <c:pt idx="8">
                  <c:v>210</c:v>
                </c:pt>
                <c:pt idx="9">
                  <c:v>213</c:v>
                </c:pt>
                <c:pt idx="10">
                  <c:v>215</c:v>
                </c:pt>
                <c:pt idx="11">
                  <c:v>216</c:v>
                </c:pt>
                <c:pt idx="12">
                  <c:v>220</c:v>
                </c:pt>
                <c:pt idx="13">
                  <c:v>240</c:v>
                </c:pt>
                <c:pt idx="14">
                  <c:v>258</c:v>
                </c:pt>
                <c:pt idx="15">
                  <c:v>269</c:v>
                </c:pt>
                <c:pt idx="16">
                  <c:v>285</c:v>
                </c:pt>
                <c:pt idx="17">
                  <c:v>274</c:v>
                </c:pt>
                <c:pt idx="18">
                  <c:v>283</c:v>
                </c:pt>
                <c:pt idx="19">
                  <c:v>261</c:v>
                </c:pt>
                <c:pt idx="20">
                  <c:v>208</c:v>
                </c:pt>
                <c:pt idx="21">
                  <c:v>192</c:v>
                </c:pt>
                <c:pt idx="22">
                  <c:v>172</c:v>
                </c:pt>
                <c:pt idx="23">
                  <c:v>165</c:v>
                </c:pt>
                <c:pt idx="24">
                  <c:v>164</c:v>
                </c:pt>
                <c:pt idx="25">
                  <c:v>172</c:v>
                </c:pt>
                <c:pt idx="26">
                  <c:v>182</c:v>
                </c:pt>
                <c:pt idx="27">
                  <c:v>187</c:v>
                </c:pt>
                <c:pt idx="28">
                  <c:v>187</c:v>
                </c:pt>
                <c:pt idx="29">
                  <c:v>199</c:v>
                </c:pt>
                <c:pt idx="30">
                  <c:v>210</c:v>
                </c:pt>
                <c:pt idx="31">
                  <c:v>225</c:v>
                </c:pt>
                <c:pt idx="32">
                  <c:v>229</c:v>
                </c:pt>
                <c:pt idx="33">
                  <c:v>245</c:v>
                </c:pt>
                <c:pt idx="34">
                  <c:v>252</c:v>
                </c:pt>
                <c:pt idx="35">
                  <c:v>259</c:v>
                </c:pt>
                <c:pt idx="36">
                  <c:v>269</c:v>
                </c:pt>
                <c:pt idx="37">
                  <c:v>273</c:v>
                </c:pt>
                <c:pt idx="38">
                  <c:v>289</c:v>
                </c:pt>
                <c:pt idx="39">
                  <c:v>278</c:v>
                </c:pt>
                <c:pt idx="40">
                  <c:v>281</c:v>
                </c:pt>
                <c:pt idx="41">
                  <c:v>291</c:v>
                </c:pt>
                <c:pt idx="42">
                  <c:v>296</c:v>
                </c:pt>
                <c:pt idx="43">
                  <c:v>276</c:v>
                </c:pt>
                <c:pt idx="44">
                  <c:v>276</c:v>
                </c:pt>
                <c:pt idx="45">
                  <c:v>291</c:v>
                </c:pt>
                <c:pt idx="46">
                  <c:v>303</c:v>
                </c:pt>
                <c:pt idx="47">
                  <c:v>296</c:v>
                </c:pt>
                <c:pt idx="48">
                  <c:v>315</c:v>
                </c:pt>
                <c:pt idx="49">
                  <c:v>295</c:v>
                </c:pt>
                <c:pt idx="50">
                  <c:v>263</c:v>
                </c:pt>
                <c:pt idx="51">
                  <c:v>278</c:v>
                </c:pt>
                <c:pt idx="52">
                  <c:v>298</c:v>
                </c:pt>
                <c:pt idx="53">
                  <c:v>290</c:v>
                </c:pt>
                <c:pt idx="54">
                  <c:v>259</c:v>
                </c:pt>
                <c:pt idx="55">
                  <c:v>264</c:v>
                </c:pt>
                <c:pt idx="56">
                  <c:v>277</c:v>
                </c:pt>
                <c:pt idx="57">
                  <c:v>231</c:v>
                </c:pt>
                <c:pt idx="58">
                  <c:v>220</c:v>
                </c:pt>
                <c:pt idx="59">
                  <c:v>226</c:v>
                </c:pt>
                <c:pt idx="60">
                  <c:v>235</c:v>
                </c:pt>
                <c:pt idx="61">
                  <c:v>224</c:v>
                </c:pt>
                <c:pt idx="62">
                  <c:v>238</c:v>
                </c:pt>
                <c:pt idx="63">
                  <c:v>235</c:v>
                </c:pt>
                <c:pt idx="64">
                  <c:v>240</c:v>
                </c:pt>
                <c:pt idx="65">
                  <c:v>217</c:v>
                </c:pt>
                <c:pt idx="66">
                  <c:v>235</c:v>
                </c:pt>
                <c:pt idx="67">
                  <c:v>217</c:v>
                </c:pt>
                <c:pt idx="68">
                  <c:v>224</c:v>
                </c:pt>
                <c:pt idx="69">
                  <c:v>216</c:v>
                </c:pt>
                <c:pt idx="70">
                  <c:v>206</c:v>
                </c:pt>
                <c:pt idx="71">
                  <c:v>195</c:v>
                </c:pt>
                <c:pt idx="72">
                  <c:v>186</c:v>
                </c:pt>
                <c:pt idx="73">
                  <c:v>188</c:v>
                </c:pt>
                <c:pt idx="74">
                  <c:v>204</c:v>
                </c:pt>
                <c:pt idx="75">
                  <c:v>183</c:v>
                </c:pt>
                <c:pt idx="76">
                  <c:v>187</c:v>
                </c:pt>
                <c:pt idx="77">
                  <c:v>171</c:v>
                </c:pt>
                <c:pt idx="78">
                  <c:v>173</c:v>
                </c:pt>
                <c:pt idx="79">
                  <c:v>172</c:v>
                </c:pt>
                <c:pt idx="80">
                  <c:v>181</c:v>
                </c:pt>
                <c:pt idx="81">
                  <c:v>189</c:v>
                </c:pt>
                <c:pt idx="82">
                  <c:v>194</c:v>
                </c:pt>
                <c:pt idx="83">
                  <c:v>157</c:v>
                </c:pt>
                <c:pt idx="84">
                  <c:v>159</c:v>
                </c:pt>
                <c:pt idx="85">
                  <c:v>154</c:v>
                </c:pt>
                <c:pt idx="86">
                  <c:v>127</c:v>
                </c:pt>
                <c:pt idx="87">
                  <c:v>87</c:v>
                </c:pt>
                <c:pt idx="88">
                  <c:v>66</c:v>
                </c:pt>
                <c:pt idx="89">
                  <c:v>91</c:v>
                </c:pt>
                <c:pt idx="90">
                  <c:v>58</c:v>
                </c:pt>
                <c:pt idx="91">
                  <c:v>42</c:v>
                </c:pt>
                <c:pt idx="92">
                  <c:v>39</c:v>
                </c:pt>
                <c:pt idx="93">
                  <c:v>29</c:v>
                </c:pt>
                <c:pt idx="94">
                  <c:v>16</c:v>
                </c:pt>
                <c:pt idx="95">
                  <c:v>15</c:v>
                </c:pt>
                <c:pt idx="96">
                  <c:v>10</c:v>
                </c:pt>
                <c:pt idx="97">
                  <c:v>6</c:v>
                </c:pt>
                <c:pt idx="98">
                  <c:v>5</c:v>
                </c:pt>
                <c:pt idx="99">
                  <c:v>3</c:v>
                </c:pt>
                <c:pt idx="100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E54-4A97-924C-E7AC1B73FA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4140895"/>
        <c:axId val="1840808512"/>
      </c:lineChart>
      <c:catAx>
        <c:axId val="5041408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840808512"/>
        <c:crosses val="autoZero"/>
        <c:auto val="1"/>
        <c:lblAlgn val="ctr"/>
        <c:lblOffset val="100"/>
        <c:noMultiLvlLbl val="0"/>
      </c:catAx>
      <c:valAx>
        <c:axId val="184080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-FI" sz="1000" b="1" i="0" baseline="0">
                    <a:effectLst/>
                  </a:rPr>
                  <a:t>Eri-ikäisten lukumäärät kpl</a:t>
                </a:r>
                <a:endParaRPr lang="fi-FI" sz="4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504140895"/>
        <c:crosses val="autoZero"/>
        <c:crossBetween val="between"/>
      </c:valAx>
      <c:spPr>
        <a:solidFill>
          <a:sysClr val="window" lastClr="FFFFFF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1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Drop" dropStyle="combo" dx="22" fmlaLink="Pohjatiedot!$B$2" fmlaRange="Pohjatiedot!$C$11:$C$29" noThreeD="1" sel="5" val="0"/>
</file>

<file path=xl/ctrlProps/ctrlProp2.xml><?xml version="1.0" encoding="utf-8"?>
<formControlPr xmlns="http://schemas.microsoft.com/office/spreadsheetml/2009/9/main" objectType="Drop" dropStyle="combo" dx="22" fmlaLink="Pohjatiedot!$B$3" fmlaRange="Pohjatiedot!$C$33:$C$55" noThreeD="1" sel="12" val="0"/>
</file>

<file path=xl/ctrlProps/ctrlProp3.xml><?xml version="1.0" encoding="utf-8"?>
<formControlPr xmlns="http://schemas.microsoft.com/office/spreadsheetml/2009/9/main" objectType="Drop" dropStyle="combo" dx="22" fmlaLink="Pohjatiedot!$B$2" fmlaRange="Pohjatiedot!$C$11:$C$29" noThreeD="1" sel="5" val="11"/>
</file>

<file path=xl/ctrlProps/ctrlProp4.xml><?xml version="1.0" encoding="utf-8"?>
<formControlPr xmlns="http://schemas.microsoft.com/office/spreadsheetml/2009/9/main" objectType="Drop" dropStyle="combo" dx="22" fmlaLink="Pohjatiedot!$B$3" fmlaRange="Pohjatiedot!$C$33:$C$55" noThreeD="1" sel="12" val="15"/>
</file>

<file path=xl/ctrlProps/ctrlProp5.xml><?xml version="1.0" encoding="utf-8"?>
<formControlPr xmlns="http://schemas.microsoft.com/office/spreadsheetml/2009/9/main" objectType="Drop" dropStyle="combo" dx="22" fmlaLink="Pohjatiedot!$B$3" fmlaRange="Pohjatiedot!$C$33:$C$55" noThreeD="1" sel="12" val="0"/>
</file>

<file path=xl/ctrlProps/ctrlProp6.xml><?xml version="1.0" encoding="utf-8"?>
<formControlPr xmlns="http://schemas.microsoft.com/office/spreadsheetml/2009/9/main" objectType="Drop" dropStyle="combo" dx="22" fmlaLink="Pohjatiedot!$B$2" fmlaRange="Pohjatiedot!$C$11:$C$29" noThreeD="1" sel="5" val="0"/>
</file>

<file path=xl/ctrlProps/ctrlProp7.xml><?xml version="1.0" encoding="utf-8"?>
<formControlPr xmlns="http://schemas.microsoft.com/office/spreadsheetml/2009/9/main" objectType="Drop" dropStyle="combo" dx="22" fmlaLink="Pohjatiedot!$B$3" fmlaRange="Pohjatiedot!$C$33:$C$55" noThreeD="1" sel="12" val="10"/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1</xdr:row>
          <xdr:rowOff>95250</xdr:rowOff>
        </xdr:from>
        <xdr:to>
          <xdr:col>22</xdr:col>
          <xdr:colOff>9525</xdr:colOff>
          <xdr:row>3</xdr:row>
          <xdr:rowOff>28575</xdr:rowOff>
        </xdr:to>
        <xdr:sp macro="" textlink="">
          <xdr:nvSpPr>
            <xdr:cNvPr id="4097" name="Drop Down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10</xdr:col>
      <xdr:colOff>495300</xdr:colOff>
      <xdr:row>18</xdr:row>
      <xdr:rowOff>28575</xdr:rowOff>
    </xdr:from>
    <xdr:to>
      <xdr:col>15</xdr:col>
      <xdr:colOff>314325</xdr:colOff>
      <xdr:row>31</xdr:row>
      <xdr:rowOff>0</xdr:rowOff>
    </xdr:to>
    <xdr:sp macro="" textlink="">
      <xdr:nvSpPr>
        <xdr:cNvPr id="2" name="Nuoli: Oike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382000" y="3695700"/>
          <a:ext cx="2533650" cy="24479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i-FI" sz="2400"/>
            <a:t>Maakunnat</a:t>
          </a:r>
        </a:p>
      </xdr:txBody>
    </xdr:sp>
    <xdr:clientData/>
  </xdr:twoCellAnchor>
  <xdr:twoCellAnchor>
    <xdr:from>
      <xdr:col>27</xdr:col>
      <xdr:colOff>542925</xdr:colOff>
      <xdr:row>18</xdr:row>
      <xdr:rowOff>123825</xdr:rowOff>
    </xdr:from>
    <xdr:to>
      <xdr:col>32</xdr:col>
      <xdr:colOff>28575</xdr:colOff>
      <xdr:row>31</xdr:row>
      <xdr:rowOff>95250</xdr:rowOff>
    </xdr:to>
    <xdr:sp macro="" textlink="">
      <xdr:nvSpPr>
        <xdr:cNvPr id="4" name="Nuoli: Oikea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0516850" y="3790950"/>
          <a:ext cx="2533650" cy="24479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i-FI" sz="2400"/>
            <a:t>Kunnat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104775</xdr:colOff>
          <xdr:row>1</xdr:row>
          <xdr:rowOff>95250</xdr:rowOff>
        </xdr:from>
        <xdr:to>
          <xdr:col>39</xdr:col>
          <xdr:colOff>9525</xdr:colOff>
          <xdr:row>3</xdr:row>
          <xdr:rowOff>28575</xdr:rowOff>
        </xdr:to>
        <xdr:sp macro="" textlink="">
          <xdr:nvSpPr>
            <xdr:cNvPr id="4098" name="Drop Down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38</xdr:row>
          <xdr:rowOff>114300</xdr:rowOff>
        </xdr:from>
        <xdr:to>
          <xdr:col>6</xdr:col>
          <xdr:colOff>571500</xdr:colOff>
          <xdr:row>40</xdr:row>
          <xdr:rowOff>47625</xdr:rowOff>
        </xdr:to>
        <xdr:sp macro="" textlink="">
          <xdr:nvSpPr>
            <xdr:cNvPr id="6145" name="Drop Down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1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38</xdr:row>
          <xdr:rowOff>85725</xdr:rowOff>
        </xdr:from>
        <xdr:to>
          <xdr:col>23</xdr:col>
          <xdr:colOff>333375</xdr:colOff>
          <xdr:row>40</xdr:row>
          <xdr:rowOff>19050</xdr:rowOff>
        </xdr:to>
        <xdr:sp macro="" textlink="">
          <xdr:nvSpPr>
            <xdr:cNvPr id="6146" name="Drop Down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1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190498</xdr:colOff>
      <xdr:row>0</xdr:row>
      <xdr:rowOff>128586</xdr:rowOff>
    </xdr:from>
    <xdr:to>
      <xdr:col>16</xdr:col>
      <xdr:colOff>228599</xdr:colOff>
      <xdr:row>36</xdr:row>
      <xdr:rowOff>19049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200025</xdr:colOff>
      <xdr:row>42</xdr:row>
      <xdr:rowOff>0</xdr:rowOff>
    </xdr:from>
    <xdr:to>
      <xdr:col>16</xdr:col>
      <xdr:colOff>238126</xdr:colOff>
      <xdr:row>77</xdr:row>
      <xdr:rowOff>80963</xdr:rowOff>
    </xdr:to>
    <xdr:graphicFrame macro="">
      <xdr:nvGraphicFramePr>
        <xdr:cNvPr id="5" name="Kaavi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600075</xdr:colOff>
      <xdr:row>42</xdr:row>
      <xdr:rowOff>9525</xdr:rowOff>
    </xdr:from>
    <xdr:to>
      <xdr:col>33</xdr:col>
      <xdr:colOff>28576</xdr:colOff>
      <xdr:row>77</xdr:row>
      <xdr:rowOff>90488</xdr:rowOff>
    </xdr:to>
    <xdr:graphicFrame macro="">
      <xdr:nvGraphicFramePr>
        <xdr:cNvPr id="6" name="Kaavio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</xdr:row>
          <xdr:rowOff>114300</xdr:rowOff>
        </xdr:from>
        <xdr:to>
          <xdr:col>5</xdr:col>
          <xdr:colOff>533400</xdr:colOff>
          <xdr:row>4</xdr:row>
          <xdr:rowOff>47625</xdr:rowOff>
        </xdr:to>
        <xdr:sp macro="" textlink="">
          <xdr:nvSpPr>
            <xdr:cNvPr id="8193" name="Drop Down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3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0</xdr:row>
          <xdr:rowOff>161925</xdr:rowOff>
        </xdr:from>
        <xdr:to>
          <xdr:col>4</xdr:col>
          <xdr:colOff>361950</xdr:colOff>
          <xdr:row>2</xdr:row>
          <xdr:rowOff>95250</xdr:rowOff>
        </xdr:to>
        <xdr:sp macro="" textlink="">
          <xdr:nvSpPr>
            <xdr:cNvPr id="10241" name="Drop Down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5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152400</xdr:rowOff>
        </xdr:from>
        <xdr:to>
          <xdr:col>4</xdr:col>
          <xdr:colOff>333375</xdr:colOff>
          <xdr:row>18</xdr:row>
          <xdr:rowOff>85725</xdr:rowOff>
        </xdr:to>
        <xdr:sp macro="" textlink="">
          <xdr:nvSpPr>
            <xdr:cNvPr id="10242" name="Drop Down 2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5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3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4" Type="http://schemas.openxmlformats.org/officeDocument/2006/relationships/ctrlProp" Target="../ctrlProps/ctrlProp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5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6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Relationship Id="rId4" Type="http://schemas.openxmlformats.org/officeDocument/2006/relationships/ctrlProp" Target="../ctrlProps/ctrlProp7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EDCBE7-566E-461F-B719-FA9514AA19B1}">
  <dimension ref="B4:KA86"/>
  <sheetViews>
    <sheetView tabSelected="1" workbookViewId="0">
      <selection activeCell="C98" sqref="C98"/>
    </sheetView>
  </sheetViews>
  <sheetFormatPr defaultRowHeight="15" x14ac:dyDescent="0.25"/>
  <cols>
    <col min="2" max="2" width="33.85546875" customWidth="1"/>
    <col min="3" max="3" width="9.140625" customWidth="1"/>
    <col min="4" max="4" width="9" customWidth="1"/>
    <col min="5" max="5" width="9.140625" customWidth="1"/>
    <col min="6" max="6" width="8.85546875" customWidth="1"/>
    <col min="7" max="7" width="12.140625" customWidth="1"/>
    <col min="8" max="8" width="10.7109375" customWidth="1"/>
    <col min="9" max="15" width="8.140625" customWidth="1"/>
    <col min="16" max="17" width="10.5703125" customWidth="1"/>
    <col min="18" max="18" width="8.28515625" customWidth="1"/>
    <col min="19" max="19" width="33.85546875" customWidth="1"/>
    <col min="21" max="21" width="9" customWidth="1"/>
    <col min="23" max="23" width="8.85546875" customWidth="1"/>
    <col min="24" max="24" width="12.140625" customWidth="1"/>
    <col min="25" max="25" width="10.7109375" customWidth="1"/>
    <col min="33" max="34" width="10.28515625" customWidth="1"/>
    <col min="35" max="35" width="8.28515625" customWidth="1"/>
    <col min="36" max="36" width="33.85546875" customWidth="1"/>
    <col min="38" max="38" width="9" customWidth="1"/>
    <col min="40" max="40" width="8.85546875" customWidth="1"/>
    <col min="41" max="41" width="11" customWidth="1"/>
    <col min="42" max="42" width="12.140625" customWidth="1"/>
    <col min="52" max="52" width="8.28515625" customWidth="1"/>
    <col min="53" max="53" width="18" customWidth="1"/>
    <col min="69" max="69" width="8.28515625" customWidth="1"/>
    <col min="70" max="70" width="18.7109375" customWidth="1"/>
    <col min="86" max="86" width="8.28515625" customWidth="1"/>
    <col min="87" max="87" width="19.7109375" customWidth="1"/>
    <col min="89" max="90" width="9.140625" customWidth="1"/>
    <col min="92" max="94" width="9.140625" customWidth="1"/>
    <col min="96" max="99" width="9.140625" customWidth="1"/>
    <col min="103" max="103" width="8.28515625" customWidth="1"/>
    <col min="104" max="104" width="20.85546875" customWidth="1"/>
    <col min="106" max="106" width="9.140625" customWidth="1"/>
    <col min="108" max="111" width="9.140625" customWidth="1"/>
    <col min="113" max="116" width="9.140625" customWidth="1"/>
    <col min="120" max="120" width="8.28515625" customWidth="1"/>
    <col min="121" max="121" width="31.140625" bestFit="1" customWidth="1"/>
    <col min="123" max="123" width="9.140625" customWidth="1"/>
    <col min="125" max="128" width="9.140625" customWidth="1"/>
    <col min="130" max="133" width="9.140625" customWidth="1"/>
    <col min="137" max="137" width="8.28515625" customWidth="1"/>
    <col min="138" max="138" width="23.7109375" bestFit="1" customWidth="1"/>
    <col min="139" max="139" width="9.42578125" bestFit="1" customWidth="1"/>
    <col min="140" max="151" width="13.140625" bestFit="1" customWidth="1"/>
    <col min="154" max="154" width="8.28515625" customWidth="1"/>
    <col min="155" max="155" width="18.85546875" customWidth="1"/>
    <col min="157" max="157" width="9.140625" customWidth="1"/>
    <col min="159" max="162" width="9.140625" customWidth="1"/>
    <col min="164" max="167" width="9.140625" customWidth="1"/>
    <col min="169" max="170" width="10.28515625" customWidth="1"/>
    <col min="171" max="171" width="8.28515625" customWidth="1"/>
    <col min="172" max="172" width="19" customWidth="1"/>
    <col min="174" max="174" width="9.140625" customWidth="1"/>
    <col min="176" max="179" width="9.140625" customWidth="1"/>
    <col min="181" max="184" width="9.140625" customWidth="1"/>
    <col min="188" max="188" width="8.28515625" customWidth="1"/>
    <col min="189" max="189" width="19.28515625" customWidth="1"/>
    <col min="202" max="202" width="10.28515625" customWidth="1"/>
    <col min="203" max="204" width="10.7109375" customWidth="1"/>
    <col min="205" max="205" width="8.28515625" customWidth="1"/>
    <col min="206" max="206" width="11.7109375" customWidth="1"/>
    <col min="207" max="218" width="9.28515625" bestFit="1" customWidth="1"/>
    <col min="219" max="219" width="9.28515625" customWidth="1"/>
    <col min="220" max="220" width="11.140625" customWidth="1"/>
    <col min="221" max="221" width="8.85546875" customWidth="1"/>
    <col min="223" max="223" width="15.42578125" bestFit="1" customWidth="1"/>
    <col min="224" max="227" width="8.85546875" bestFit="1" customWidth="1"/>
    <col min="228" max="229" width="10.42578125" customWidth="1"/>
    <col min="231" max="231" width="16" customWidth="1"/>
    <col min="232" max="235" width="7.5703125" customWidth="1"/>
    <col min="236" max="237" width="10.85546875" customWidth="1"/>
    <col min="239" max="239" width="12.140625" customWidth="1"/>
    <col min="245" max="245" width="10.42578125" customWidth="1"/>
    <col min="247" max="247" width="1.5703125" customWidth="1"/>
    <col min="248" max="248" width="11.85546875" bestFit="1" customWidth="1"/>
    <col min="254" max="254" width="12" customWidth="1"/>
    <col min="257" max="257" width="17.140625" customWidth="1"/>
    <col min="258" max="260" width="8" customWidth="1"/>
    <col min="261" max="261" width="8.85546875" bestFit="1" customWidth="1"/>
    <col min="262" max="263" width="10.5703125" customWidth="1"/>
    <col min="264" max="264" width="1.85546875" customWidth="1"/>
    <col min="265" max="265" width="14.5703125" bestFit="1" customWidth="1"/>
    <col min="266" max="269" width="7.7109375" customWidth="1"/>
    <col min="270" max="271" width="10.42578125" customWidth="1"/>
    <col min="273" max="273" width="17.5703125" customWidth="1"/>
    <col min="274" max="277" width="7.42578125" customWidth="1"/>
    <col min="278" max="279" width="10.5703125" customWidth="1"/>
    <col min="280" max="280" width="2" customWidth="1"/>
    <col min="281" max="281" width="11.85546875" bestFit="1" customWidth="1"/>
    <col min="282" max="285" width="7.28515625" customWidth="1"/>
    <col min="286" max="287" width="10.7109375" customWidth="1"/>
  </cols>
  <sheetData>
    <row r="4" spans="2:42" ht="15.75" thickBot="1" x14ac:dyDescent="0.3"/>
    <row r="5" spans="2:42" ht="31.5" customHeight="1" thickBot="1" x14ac:dyDescent="0.3">
      <c r="B5" s="1" t="s">
        <v>151</v>
      </c>
      <c r="C5" s="19">
        <f>C39</f>
        <v>2018</v>
      </c>
      <c r="D5" s="20">
        <f>E39</f>
        <v>2020</v>
      </c>
      <c r="E5" s="19">
        <f>J39</f>
        <v>2025</v>
      </c>
      <c r="F5" s="20">
        <f>O39</f>
        <v>2030</v>
      </c>
      <c r="G5" s="19" t="str">
        <f>P39</f>
        <v>Muutos 2018 - 2030</v>
      </c>
      <c r="H5" s="48" t="s">
        <v>135</v>
      </c>
      <c r="M5" t="s">
        <v>269</v>
      </c>
      <c r="S5" s="1" t="str">
        <f>Pohjatiedot!C2</f>
        <v>Pirkanmaa</v>
      </c>
      <c r="T5" s="19">
        <f>T39</f>
        <v>2018</v>
      </c>
      <c r="U5" s="20">
        <f>V39</f>
        <v>2020</v>
      </c>
      <c r="V5" s="19">
        <f>AA39</f>
        <v>2025</v>
      </c>
      <c r="W5" s="20">
        <f>AF39</f>
        <v>2030</v>
      </c>
      <c r="X5" s="19" t="str">
        <f>AG39</f>
        <v>Muutos 2018 - 2030</v>
      </c>
      <c r="Y5" s="48" t="s">
        <v>135</v>
      </c>
      <c r="AJ5" s="1" t="str">
        <f>Pohjatiedot!C3</f>
        <v>Pirkkala</v>
      </c>
      <c r="AK5" s="19">
        <f>AK39</f>
        <v>2018</v>
      </c>
      <c r="AL5" s="20">
        <f>AM39</f>
        <v>2020</v>
      </c>
      <c r="AM5" s="19">
        <f>AR39</f>
        <v>2025</v>
      </c>
      <c r="AN5" s="20">
        <f>AW39</f>
        <v>2030</v>
      </c>
      <c r="AO5" s="19" t="str">
        <f>AX39</f>
        <v>Muutos 2018 - 2030</v>
      </c>
      <c r="AP5" s="48" t="s">
        <v>135</v>
      </c>
    </row>
    <row r="6" spans="2:42" x14ac:dyDescent="0.25">
      <c r="B6" s="10" t="s">
        <v>0</v>
      </c>
      <c r="C6" s="21">
        <f>C58</f>
        <v>47377</v>
      </c>
      <c r="D6" s="22">
        <f>E58</f>
        <v>45443</v>
      </c>
      <c r="E6" s="21">
        <f>J58</f>
        <v>44729</v>
      </c>
      <c r="F6" s="22">
        <f>O58</f>
        <v>43763</v>
      </c>
      <c r="G6" s="23">
        <f t="shared" ref="G6:G12" si="0">F6-C6</f>
        <v>-3614</v>
      </c>
      <c r="H6" s="24">
        <f t="shared" ref="H6:H12" si="1">G6/C6</f>
        <v>-7.6281740084851293E-2</v>
      </c>
      <c r="S6" s="10" t="s">
        <v>0</v>
      </c>
      <c r="T6" s="21">
        <f>Pohjatiedot!D2</f>
        <v>4447</v>
      </c>
      <c r="U6" s="22">
        <f>Pohjatiedot!F2</f>
        <v>4374</v>
      </c>
      <c r="V6" s="21">
        <f>Pohjatiedot!K2</f>
        <v>4388</v>
      </c>
      <c r="W6" s="22">
        <f>Pohjatiedot!P2</f>
        <v>4346</v>
      </c>
      <c r="X6" s="23">
        <f t="shared" ref="X6:X12" si="2">W6-T6</f>
        <v>-101</v>
      </c>
      <c r="Y6" s="24">
        <f t="shared" ref="Y6:Y12" si="3">X6/T6</f>
        <v>-2.2711940634135373E-2</v>
      </c>
      <c r="AJ6" s="10" t="s">
        <v>0</v>
      </c>
      <c r="AK6" s="21">
        <f>Pohjatiedot!D3</f>
        <v>184</v>
      </c>
      <c r="AL6" s="22">
        <f>Pohjatiedot!F3</f>
        <v>182</v>
      </c>
      <c r="AM6" s="21">
        <f>Pohjatiedot!K3</f>
        <v>182</v>
      </c>
      <c r="AN6" s="22">
        <f>Pohjatiedot!P3</f>
        <v>180</v>
      </c>
      <c r="AO6" s="23">
        <f t="shared" ref="AO6:AO12" si="4">AN6-AK6</f>
        <v>-4</v>
      </c>
      <c r="AP6" s="24">
        <f t="shared" ref="AP6:AP12" si="5">AO6/AK6</f>
        <v>-2.1739130434782608E-2</v>
      </c>
    </row>
    <row r="7" spans="2:42" x14ac:dyDescent="0.25">
      <c r="B7" s="10" t="s">
        <v>136</v>
      </c>
      <c r="C7" s="21">
        <f>BB58</f>
        <v>339307</v>
      </c>
      <c r="D7" s="22">
        <f>BD58</f>
        <v>314663</v>
      </c>
      <c r="E7" s="21">
        <f>BI58</f>
        <v>278063</v>
      </c>
      <c r="F7" s="22">
        <f>BN58</f>
        <v>273055</v>
      </c>
      <c r="G7" s="23">
        <f t="shared" si="0"/>
        <v>-66252</v>
      </c>
      <c r="H7" s="24">
        <f t="shared" si="1"/>
        <v>-0.19525680283636943</v>
      </c>
      <c r="J7" t="s">
        <v>152</v>
      </c>
      <c r="N7" s="49">
        <v>7</v>
      </c>
      <c r="S7" s="10" t="s">
        <v>136</v>
      </c>
      <c r="T7" s="21">
        <f>Pohjatiedot!T2+Pohjatiedot!AJ2</f>
        <v>32303</v>
      </c>
      <c r="U7" s="22">
        <f>Pohjatiedot!V2+Pohjatiedot!AL2</f>
        <v>29694</v>
      </c>
      <c r="V7" s="21">
        <f>Pohjatiedot!AA2+Pohjatiedot!AQ2</f>
        <v>26771</v>
      </c>
      <c r="W7" s="22">
        <f>Pohjatiedot!AF2+Pohjatiedot!AV2</f>
        <v>26670</v>
      </c>
      <c r="X7" s="23">
        <f t="shared" si="2"/>
        <v>-5633</v>
      </c>
      <c r="Y7" s="24">
        <f t="shared" si="3"/>
        <v>-0.17438008853666842</v>
      </c>
      <c r="AJ7" s="10" t="s">
        <v>136</v>
      </c>
      <c r="AK7" s="21">
        <f>Pohjatiedot!T3+Pohjatiedot!AJ3</f>
        <v>1560</v>
      </c>
      <c r="AL7" s="22">
        <f>Pohjatiedot!V3+Pohjatiedot!AL3</f>
        <v>1411</v>
      </c>
      <c r="AM7" s="21">
        <f>Pohjatiedot!AA3+Pohjatiedot!AQ3</f>
        <v>1204</v>
      </c>
      <c r="AN7" s="22">
        <f>Pohjatiedot!AF3+Pohjatiedot!AV3</f>
        <v>1198</v>
      </c>
      <c r="AO7" s="23">
        <f t="shared" si="4"/>
        <v>-362</v>
      </c>
      <c r="AP7" s="24">
        <f t="shared" si="5"/>
        <v>-0.23205128205128206</v>
      </c>
    </row>
    <row r="8" spans="2:42" x14ac:dyDescent="0.25">
      <c r="B8" s="10" t="s">
        <v>3</v>
      </c>
      <c r="C8" s="21">
        <f>BS58</f>
        <v>370716</v>
      </c>
      <c r="D8" s="22">
        <f>BU58</f>
        <v>371384</v>
      </c>
      <c r="E8" s="21">
        <f>BZ58</f>
        <v>335556</v>
      </c>
      <c r="F8" s="22">
        <f>CE58</f>
        <v>289428</v>
      </c>
      <c r="G8" s="23">
        <f t="shared" si="0"/>
        <v>-81288</v>
      </c>
      <c r="H8" s="24">
        <f t="shared" si="1"/>
        <v>-0.21927297446023372</v>
      </c>
      <c r="J8" t="s">
        <v>153</v>
      </c>
      <c r="N8" s="49">
        <v>20</v>
      </c>
      <c r="S8" s="10" t="s">
        <v>3</v>
      </c>
      <c r="T8" s="21">
        <f>Pohjatiedot!AZ2</f>
        <v>34598</v>
      </c>
      <c r="U8" s="22">
        <f>Pohjatiedot!BB2</f>
        <v>35118</v>
      </c>
      <c r="V8" s="21">
        <f>Pohjatiedot!BG2</f>
        <v>31545</v>
      </c>
      <c r="W8" s="22">
        <f>Pohjatiedot!BL2</f>
        <v>27466</v>
      </c>
      <c r="X8" s="23">
        <f t="shared" si="2"/>
        <v>-7132</v>
      </c>
      <c r="Y8" s="24">
        <f t="shared" si="3"/>
        <v>-0.20613908318399907</v>
      </c>
      <c r="AJ8" s="10" t="s">
        <v>3</v>
      </c>
      <c r="AK8" s="21">
        <f>Pohjatiedot!AZ3</f>
        <v>1682</v>
      </c>
      <c r="AL8" s="22">
        <f>Pohjatiedot!BB3</f>
        <v>1730</v>
      </c>
      <c r="AM8" s="21">
        <f>Pohjatiedot!BG3</f>
        <v>1541</v>
      </c>
      <c r="AN8" s="22">
        <f>Pohjatiedot!BL3</f>
        <v>1284</v>
      </c>
      <c r="AO8" s="23">
        <f t="shared" si="4"/>
        <v>-398</v>
      </c>
      <c r="AP8" s="24">
        <f t="shared" si="5"/>
        <v>-0.23662306777645659</v>
      </c>
    </row>
    <row r="9" spans="2:42" x14ac:dyDescent="0.25">
      <c r="B9" s="10" t="s">
        <v>4</v>
      </c>
      <c r="C9" s="21">
        <f>CJ58</f>
        <v>178679</v>
      </c>
      <c r="D9" s="22">
        <f>CL58</f>
        <v>183087</v>
      </c>
      <c r="E9" s="21">
        <f>CQ58</f>
        <v>189081</v>
      </c>
      <c r="F9" s="22">
        <f>CV58</f>
        <v>167947</v>
      </c>
      <c r="G9" s="23">
        <f t="shared" si="0"/>
        <v>-10732</v>
      </c>
      <c r="H9" s="24">
        <f t="shared" si="1"/>
        <v>-6.006301803793395E-2</v>
      </c>
      <c r="S9" s="10" t="s">
        <v>4</v>
      </c>
      <c r="T9" s="21">
        <f>Pohjatiedot!BP2</f>
        <v>16353</v>
      </c>
      <c r="U9" s="22">
        <f>Pohjatiedot!BR2</f>
        <v>17059</v>
      </c>
      <c r="V9" s="21">
        <f>Pohjatiedot!BW2</f>
        <v>17919</v>
      </c>
      <c r="W9" s="22">
        <f>Pohjatiedot!CB2</f>
        <v>15821</v>
      </c>
      <c r="X9" s="23">
        <f t="shared" si="2"/>
        <v>-532</v>
      </c>
      <c r="Y9" s="24">
        <f t="shared" si="3"/>
        <v>-3.2532257078211946E-2</v>
      </c>
      <c r="AJ9" s="10" t="s">
        <v>4</v>
      </c>
      <c r="AK9" s="21">
        <f>Pohjatiedot!BP3</f>
        <v>824</v>
      </c>
      <c r="AL9" s="22">
        <f>Pohjatiedot!BR3</f>
        <v>809</v>
      </c>
      <c r="AM9" s="21">
        <f>Pohjatiedot!BW3</f>
        <v>879</v>
      </c>
      <c r="AN9" s="22">
        <f>Pohjatiedot!CB3</f>
        <v>767</v>
      </c>
      <c r="AO9" s="23">
        <f t="shared" si="4"/>
        <v>-57</v>
      </c>
      <c r="AP9" s="24">
        <f t="shared" si="5"/>
        <v>-6.9174757281553395E-2</v>
      </c>
    </row>
    <row r="10" spans="2:42" x14ac:dyDescent="0.25">
      <c r="B10" s="10" t="s">
        <v>5</v>
      </c>
      <c r="C10" s="21">
        <f>DA58</f>
        <v>175405</v>
      </c>
      <c r="D10" s="22">
        <f>DC58</f>
        <v>178138</v>
      </c>
      <c r="E10" s="21">
        <f>DH58</f>
        <v>189086</v>
      </c>
      <c r="F10" s="22">
        <f>DM58</f>
        <v>186149</v>
      </c>
      <c r="G10" s="23">
        <f t="shared" si="0"/>
        <v>10744</v>
      </c>
      <c r="H10" s="24">
        <f t="shared" si="1"/>
        <v>6.1252529859468087E-2</v>
      </c>
      <c r="J10" t="s">
        <v>155</v>
      </c>
      <c r="N10" s="49">
        <v>0.7</v>
      </c>
      <c r="S10" s="10" t="s">
        <v>5</v>
      </c>
      <c r="T10" s="21">
        <f>Pohjatiedot!CF2</f>
        <v>15814</v>
      </c>
      <c r="U10" s="22">
        <f>Pohjatiedot!CH2</f>
        <v>16309</v>
      </c>
      <c r="V10" s="21">
        <f>Pohjatiedot!CM2</f>
        <v>18022</v>
      </c>
      <c r="W10" s="22">
        <f>Pohjatiedot!CR2</f>
        <v>17947</v>
      </c>
      <c r="X10" s="23">
        <f t="shared" si="2"/>
        <v>2133</v>
      </c>
      <c r="Y10" s="24">
        <f t="shared" si="3"/>
        <v>0.13488048564563046</v>
      </c>
      <c r="AJ10" s="10" t="s">
        <v>5</v>
      </c>
      <c r="AK10" s="21">
        <f>Pohjatiedot!CF3</f>
        <v>696</v>
      </c>
      <c r="AL10" s="22">
        <f>Pohjatiedot!CH3</f>
        <v>766</v>
      </c>
      <c r="AM10" s="21">
        <f>Pohjatiedot!CM3</f>
        <v>835</v>
      </c>
      <c r="AN10" s="22">
        <f>Pohjatiedot!CR3</f>
        <v>842</v>
      </c>
      <c r="AO10" s="23">
        <f t="shared" si="4"/>
        <v>146</v>
      </c>
      <c r="AP10" s="24">
        <f t="shared" si="5"/>
        <v>0.20977011494252873</v>
      </c>
    </row>
    <row r="11" spans="2:42" x14ac:dyDescent="0.25">
      <c r="B11" s="10" t="s">
        <v>6</v>
      </c>
      <c r="C11" s="21">
        <f>DR58</f>
        <v>311023</v>
      </c>
      <c r="D11" s="22">
        <f>DT58</f>
        <v>302391</v>
      </c>
      <c r="E11" s="21">
        <f>DY58</f>
        <v>307061</v>
      </c>
      <c r="F11" s="22">
        <f>ED58</f>
        <v>322669</v>
      </c>
      <c r="G11" s="23">
        <f t="shared" si="0"/>
        <v>11646</v>
      </c>
      <c r="H11" s="24">
        <f t="shared" si="1"/>
        <v>3.7444176154175092E-2</v>
      </c>
      <c r="S11" s="10" t="s">
        <v>6</v>
      </c>
      <c r="T11" s="21">
        <f>Pohjatiedot!CV2</f>
        <v>31956</v>
      </c>
      <c r="U11" s="22">
        <f>Pohjatiedot!CX2</f>
        <v>31200</v>
      </c>
      <c r="V11" s="21">
        <f>Pohjatiedot!DC2</f>
        <v>31664</v>
      </c>
      <c r="W11" s="22">
        <f>Pohjatiedot!DH2</f>
        <v>33662</v>
      </c>
      <c r="X11" s="23">
        <f t="shared" si="2"/>
        <v>1706</v>
      </c>
      <c r="Y11" s="24">
        <f t="shared" si="3"/>
        <v>5.3385905620227811E-2</v>
      </c>
      <c r="AJ11" s="10" t="s">
        <v>6</v>
      </c>
      <c r="AK11" s="21">
        <f>Pohjatiedot!CV3</f>
        <v>817</v>
      </c>
      <c r="AL11" s="22">
        <f>Pohjatiedot!CX3</f>
        <v>840</v>
      </c>
      <c r="AM11" s="21">
        <f>Pohjatiedot!DC3</f>
        <v>929</v>
      </c>
      <c r="AN11" s="22">
        <f>Pohjatiedot!DH3</f>
        <v>998</v>
      </c>
      <c r="AO11" s="23">
        <f t="shared" si="4"/>
        <v>181</v>
      </c>
      <c r="AP11" s="24">
        <f t="shared" si="5"/>
        <v>0.22154222766217871</v>
      </c>
    </row>
    <row r="12" spans="2:42" x14ac:dyDescent="0.25">
      <c r="B12" s="10" t="s">
        <v>7</v>
      </c>
      <c r="C12" s="21">
        <f>EI58</f>
        <v>2867406</v>
      </c>
      <c r="D12" s="22">
        <f>EK58</f>
        <v>2855729</v>
      </c>
      <c r="E12" s="21">
        <f>EP58</f>
        <v>2822699</v>
      </c>
      <c r="F12" s="22">
        <f>EU58</f>
        <v>2797162</v>
      </c>
      <c r="G12" s="23">
        <f t="shared" si="0"/>
        <v>-70244</v>
      </c>
      <c r="H12" s="24">
        <f t="shared" si="1"/>
        <v>-2.4497402879117919E-2</v>
      </c>
      <c r="J12" t="s">
        <v>156</v>
      </c>
      <c r="N12" s="49">
        <v>9</v>
      </c>
      <c r="S12" s="10" t="s">
        <v>7</v>
      </c>
      <c r="T12" s="21">
        <f>Pohjatiedot!DL2</f>
        <v>269741</v>
      </c>
      <c r="U12" s="22">
        <f>Pohjatiedot!DN2</f>
        <v>271376</v>
      </c>
      <c r="V12" s="21">
        <f>Pohjatiedot!DS2</f>
        <v>273998</v>
      </c>
      <c r="W12" s="22">
        <f>Pohjatiedot!DX2</f>
        <v>276083</v>
      </c>
      <c r="X12" s="23">
        <f t="shared" si="2"/>
        <v>6342</v>
      </c>
      <c r="Y12" s="24">
        <f t="shared" si="3"/>
        <v>2.3511442457765042E-2</v>
      </c>
      <c r="AJ12" s="10" t="s">
        <v>7</v>
      </c>
      <c r="AK12" s="21">
        <f>Pohjatiedot!DL3</f>
        <v>10185</v>
      </c>
      <c r="AL12" s="22">
        <f>Pohjatiedot!DN3</f>
        <v>10219</v>
      </c>
      <c r="AM12" s="21">
        <f>Pohjatiedot!DS3</f>
        <v>10304</v>
      </c>
      <c r="AN12" s="22">
        <f>Pohjatiedot!DX3</f>
        <v>10318</v>
      </c>
      <c r="AO12" s="23">
        <f t="shared" si="4"/>
        <v>133</v>
      </c>
      <c r="AP12" s="24">
        <f t="shared" si="5"/>
        <v>1.3058419243986255E-2</v>
      </c>
    </row>
    <row r="13" spans="2:42" x14ac:dyDescent="0.25">
      <c r="B13" s="10" t="s">
        <v>8</v>
      </c>
      <c r="C13" s="21">
        <f>EZ58</f>
        <v>689053</v>
      </c>
      <c r="D13" s="22">
        <f>FB58</f>
        <v>704963</v>
      </c>
      <c r="E13" s="21">
        <f>FG58</f>
        <v>671102</v>
      </c>
      <c r="F13" s="22">
        <f>FL58</f>
        <v>664917</v>
      </c>
      <c r="G13" s="23">
        <f t="shared" ref="G13:G15" si="6">F13-C13</f>
        <v>-24136</v>
      </c>
      <c r="H13" s="24">
        <f t="shared" ref="H13:H15" si="7">G13/C13</f>
        <v>-3.5027784510044943E-2</v>
      </c>
      <c r="S13" s="10" t="s">
        <v>8</v>
      </c>
      <c r="T13" s="21">
        <f>Pohjatiedot!EB2</f>
        <v>62521</v>
      </c>
      <c r="U13" s="22">
        <f>Pohjatiedot!ED2</f>
        <v>63702</v>
      </c>
      <c r="V13" s="21">
        <f>Pohjatiedot!EI2</f>
        <v>60359</v>
      </c>
      <c r="W13" s="22">
        <f>Pohjatiedot!EN2</f>
        <v>60347</v>
      </c>
      <c r="X13" s="23">
        <f t="shared" ref="X13:X16" si="8">W13-T13</f>
        <v>-2174</v>
      </c>
      <c r="Y13" s="24">
        <f t="shared" ref="Y13:Y16" si="9">X13/T13</f>
        <v>-3.4772316501655444E-2</v>
      </c>
      <c r="AJ13" s="10" t="s">
        <v>8</v>
      </c>
      <c r="AK13" s="21">
        <f>Pohjatiedot!EB3</f>
        <v>2080</v>
      </c>
      <c r="AL13" s="22">
        <f>Pohjatiedot!ED3</f>
        <v>2045</v>
      </c>
      <c r="AM13" s="21">
        <f>Pohjatiedot!EI3</f>
        <v>1955</v>
      </c>
      <c r="AN13" s="22">
        <f>Pohjatiedot!EN3</f>
        <v>2088</v>
      </c>
      <c r="AO13" s="23">
        <f t="shared" ref="AO13:AO16" si="10">AN13-AK13</f>
        <v>8</v>
      </c>
      <c r="AP13" s="24">
        <f t="shared" ref="AP13:AP16" si="11">AO13/AK13</f>
        <v>3.8461538461538464E-3</v>
      </c>
    </row>
    <row r="14" spans="2:42" x14ac:dyDescent="0.25">
      <c r="B14" s="10" t="s">
        <v>9</v>
      </c>
      <c r="C14" s="21">
        <f>FQ58</f>
        <v>362353</v>
      </c>
      <c r="D14" s="22">
        <f>FS58</f>
        <v>391524</v>
      </c>
      <c r="E14" s="21">
        <f>FX58</f>
        <v>512646</v>
      </c>
      <c r="F14" s="22">
        <f>GC58</f>
        <v>574324</v>
      </c>
      <c r="G14" s="23">
        <f t="shared" si="6"/>
        <v>211971</v>
      </c>
      <c r="H14" s="24">
        <f t="shared" si="7"/>
        <v>0.5849848076323364</v>
      </c>
      <c r="J14" t="s">
        <v>261</v>
      </c>
      <c r="N14" s="49">
        <v>39160</v>
      </c>
      <c r="S14" s="10" t="s">
        <v>9</v>
      </c>
      <c r="T14" s="21">
        <f>Pohjatiedot!ER2</f>
        <v>33371</v>
      </c>
      <c r="U14" s="22">
        <f>Pohjatiedot!ET2</f>
        <v>36204</v>
      </c>
      <c r="V14" s="21">
        <f>Pohjatiedot!EY2</f>
        <v>47752</v>
      </c>
      <c r="W14" s="22">
        <f>Pohjatiedot!FD2</f>
        <v>53121</v>
      </c>
      <c r="X14" s="23">
        <f t="shared" si="8"/>
        <v>19750</v>
      </c>
      <c r="Y14" s="24">
        <f t="shared" si="9"/>
        <v>0.59183123070929844</v>
      </c>
      <c r="AJ14" s="10" t="s">
        <v>9</v>
      </c>
      <c r="AK14" s="21">
        <f>Pohjatiedot!ER3</f>
        <v>1025</v>
      </c>
      <c r="AL14" s="22">
        <f>Pohjatiedot!ET3</f>
        <v>1238</v>
      </c>
      <c r="AM14" s="21">
        <f>Pohjatiedot!EY3</f>
        <v>1682</v>
      </c>
      <c r="AN14" s="22">
        <f>Pohjatiedot!FD3</f>
        <v>1766</v>
      </c>
      <c r="AO14" s="23">
        <f t="shared" si="10"/>
        <v>741</v>
      </c>
      <c r="AP14" s="24">
        <f t="shared" si="11"/>
        <v>0.72292682926829266</v>
      </c>
    </row>
    <row r="15" spans="2:42" ht="15.75" thickBot="1" x14ac:dyDescent="0.3">
      <c r="B15" s="10" t="s">
        <v>10</v>
      </c>
      <c r="C15" s="21">
        <f>GH58</f>
        <v>146811</v>
      </c>
      <c r="D15" s="22">
        <f>GJ58</f>
        <v>153297</v>
      </c>
      <c r="E15" s="21">
        <f>GO58</f>
        <v>175012</v>
      </c>
      <c r="F15" s="22">
        <f>GT58</f>
        <v>214713</v>
      </c>
      <c r="G15" s="23">
        <f t="shared" si="6"/>
        <v>67902</v>
      </c>
      <c r="H15" s="24">
        <f t="shared" si="7"/>
        <v>0.46251302695302121</v>
      </c>
      <c r="J15" t="s">
        <v>262</v>
      </c>
      <c r="N15" s="49">
        <v>57500</v>
      </c>
      <c r="S15" s="10" t="s">
        <v>10</v>
      </c>
      <c r="T15" s="21">
        <f>Pohjatiedot!FH2</f>
        <v>13991</v>
      </c>
      <c r="U15" s="22">
        <f>Pohjatiedot!FJ2</f>
        <v>14564</v>
      </c>
      <c r="V15" s="21">
        <f>Pohjatiedot!FO2</f>
        <v>16555</v>
      </c>
      <c r="W15" s="22">
        <f>Pohjatiedot!FT2</f>
        <v>20374</v>
      </c>
      <c r="X15" s="23">
        <f t="shared" si="8"/>
        <v>6383</v>
      </c>
      <c r="Y15" s="24">
        <f t="shared" si="9"/>
        <v>0.45622185690801231</v>
      </c>
      <c r="AJ15" s="10" t="s">
        <v>10</v>
      </c>
      <c r="AK15" s="21">
        <f>Pohjatiedot!FH3</f>
        <v>315</v>
      </c>
      <c r="AL15" s="22">
        <f>Pohjatiedot!FJ3</f>
        <v>356</v>
      </c>
      <c r="AM15" s="21">
        <f>Pohjatiedot!FO3</f>
        <v>497</v>
      </c>
      <c r="AN15" s="22">
        <f>Pohjatiedot!FT3</f>
        <v>752</v>
      </c>
      <c r="AO15" s="23">
        <f t="shared" si="10"/>
        <v>437</v>
      </c>
      <c r="AP15" s="24">
        <f t="shared" si="11"/>
        <v>1.3873015873015873</v>
      </c>
    </row>
    <row r="16" spans="2:42" ht="15.75" thickBot="1" x14ac:dyDescent="0.3">
      <c r="B16" s="25" t="s">
        <v>137</v>
      </c>
      <c r="C16" s="26">
        <f>SUM(C6:C15)</f>
        <v>5488130</v>
      </c>
      <c r="D16" s="26">
        <f t="shared" ref="D16:F16" si="12">SUM(D6:D15)</f>
        <v>5500619</v>
      </c>
      <c r="E16" s="26">
        <f t="shared" si="12"/>
        <v>5525035</v>
      </c>
      <c r="F16" s="26">
        <f t="shared" si="12"/>
        <v>5534127</v>
      </c>
      <c r="G16" s="26">
        <f t="shared" ref="G16" si="13">F16-C16</f>
        <v>45997</v>
      </c>
      <c r="H16" s="27">
        <f t="shared" ref="H16" si="14">G16/C16</f>
        <v>8.3811790172608879E-3</v>
      </c>
      <c r="J16" t="s">
        <v>263</v>
      </c>
      <c r="N16" s="49">
        <v>37800</v>
      </c>
      <c r="S16" s="25" t="s">
        <v>137</v>
      </c>
      <c r="T16" s="26">
        <f>SUM(T6:T15)</f>
        <v>515095</v>
      </c>
      <c r="U16" s="26">
        <f t="shared" ref="U16" si="15">SUM(U6:U15)</f>
        <v>519600</v>
      </c>
      <c r="V16" s="26">
        <f t="shared" ref="V16" si="16">SUM(V6:V15)</f>
        <v>528973</v>
      </c>
      <c r="W16" s="26">
        <f t="shared" ref="W16" si="17">SUM(W6:W15)</f>
        <v>535837</v>
      </c>
      <c r="X16" s="26">
        <f t="shared" si="8"/>
        <v>20742</v>
      </c>
      <c r="Y16" s="27">
        <f t="shared" si="9"/>
        <v>4.0268300022325981E-2</v>
      </c>
      <c r="AJ16" s="25" t="s">
        <v>137</v>
      </c>
      <c r="AK16" s="26">
        <f>SUM(AK6:AK15)</f>
        <v>19368</v>
      </c>
      <c r="AL16" s="26">
        <f t="shared" ref="AL16" si="18">SUM(AL6:AL15)</f>
        <v>19596</v>
      </c>
      <c r="AM16" s="26">
        <f t="shared" ref="AM16" si="19">SUM(AM6:AM15)</f>
        <v>20008</v>
      </c>
      <c r="AN16" s="26">
        <f t="shared" ref="AN16" si="20">SUM(AN6:AN15)</f>
        <v>20193</v>
      </c>
      <c r="AO16" s="26">
        <f t="shared" si="10"/>
        <v>825</v>
      </c>
      <c r="AP16" s="27">
        <f t="shared" si="11"/>
        <v>4.2596034696406444E-2</v>
      </c>
    </row>
    <row r="17" spans="2:42" x14ac:dyDescent="0.25">
      <c r="B17" s="28"/>
      <c r="C17" s="29"/>
      <c r="D17" s="29"/>
      <c r="E17" s="29"/>
      <c r="F17" s="29"/>
      <c r="G17" s="29"/>
      <c r="H17" s="30"/>
      <c r="S17" s="28"/>
      <c r="T17" s="29"/>
      <c r="U17" s="29"/>
      <c r="V17" s="29"/>
      <c r="W17" s="29"/>
      <c r="X17" s="29"/>
      <c r="Y17" s="30"/>
      <c r="AJ17" s="28"/>
      <c r="AK17" s="29"/>
      <c r="AL17" s="29"/>
      <c r="AM17" s="29"/>
      <c r="AN17" s="29"/>
      <c r="AO17" s="29"/>
      <c r="AP17" s="30"/>
    </row>
    <row r="18" spans="2:42" x14ac:dyDescent="0.25">
      <c r="B18" s="31"/>
      <c r="C18" s="32"/>
      <c r="D18" s="32"/>
      <c r="E18" s="32"/>
      <c r="F18" s="33" t="s">
        <v>138</v>
      </c>
      <c r="G18" s="33" t="s">
        <v>264</v>
      </c>
      <c r="H18" s="34"/>
      <c r="S18" s="31"/>
      <c r="T18" s="32"/>
      <c r="U18" s="32"/>
      <c r="V18" s="32"/>
      <c r="W18" s="33" t="s">
        <v>138</v>
      </c>
      <c r="X18" s="33" t="s">
        <v>264</v>
      </c>
      <c r="Y18" s="34"/>
      <c r="AJ18" s="31"/>
      <c r="AK18" s="32"/>
      <c r="AL18" s="32"/>
      <c r="AM18" s="32"/>
      <c r="AN18" s="33" t="s">
        <v>138</v>
      </c>
      <c r="AO18" s="33" t="s">
        <v>264</v>
      </c>
      <c r="AP18" s="34"/>
    </row>
    <row r="19" spans="2:42" x14ac:dyDescent="0.25">
      <c r="B19" s="10" t="s">
        <v>139</v>
      </c>
      <c r="C19" s="32"/>
      <c r="D19" s="32"/>
      <c r="E19" s="32"/>
      <c r="F19" s="9">
        <f>(G7*0.32*0.6+G7*0.68*0.95)/$N$7</f>
        <v>-7931.3108571428575</v>
      </c>
      <c r="G19" s="9">
        <f>F19*$N$14</f>
        <v>-310590133.16571432</v>
      </c>
      <c r="H19" s="34"/>
      <c r="S19" s="10" t="s">
        <v>139</v>
      </c>
      <c r="T19" s="32"/>
      <c r="U19" s="32"/>
      <c r="V19" s="32"/>
      <c r="W19" s="9">
        <f>(X7*0.32*0.6+X7*0.68*0.95)/$N$7</f>
        <v>-674.35057142857136</v>
      </c>
      <c r="X19" s="9">
        <f>W19*$N$14</f>
        <v>-26407568.377142854</v>
      </c>
      <c r="Y19" s="34"/>
      <c r="AJ19" s="10" t="s">
        <v>139</v>
      </c>
      <c r="AK19" s="32"/>
      <c r="AL19" s="32"/>
      <c r="AM19" s="32"/>
      <c r="AN19" s="9">
        <f>(AO7*0.32*0.6+AO7*0.68*0.95)/$N$7</f>
        <v>-43.336571428571425</v>
      </c>
      <c r="AO19" s="9">
        <f>AN19*$N$14</f>
        <v>-1697060.1371428571</v>
      </c>
      <c r="AP19" s="34"/>
    </row>
    <row r="20" spans="2:42" x14ac:dyDescent="0.25">
      <c r="B20" s="10" t="s">
        <v>140</v>
      </c>
      <c r="C20" s="32"/>
      <c r="D20" s="32"/>
      <c r="E20" s="32"/>
      <c r="F20" s="9">
        <f>G8/$N$8</f>
        <v>-4064.4</v>
      </c>
      <c r="G20" s="9">
        <f>F20*$N$15</f>
        <v>-233703000</v>
      </c>
      <c r="H20" s="34"/>
      <c r="S20" s="10" t="s">
        <v>140</v>
      </c>
      <c r="T20" s="32"/>
      <c r="U20" s="32"/>
      <c r="V20" s="32"/>
      <c r="W20" s="9">
        <f>X8/$N$8</f>
        <v>-356.6</v>
      </c>
      <c r="X20" s="9">
        <f>W20*$N$15</f>
        <v>-20504500</v>
      </c>
      <c r="Y20" s="34"/>
      <c r="AJ20" s="10" t="s">
        <v>140</v>
      </c>
      <c r="AK20" s="32"/>
      <c r="AL20" s="32"/>
      <c r="AM20" s="32"/>
      <c r="AN20" s="9">
        <f>AO8/$N$8</f>
        <v>-19.899999999999999</v>
      </c>
      <c r="AO20" s="9">
        <f>AN20*$N$15</f>
        <v>-1144250</v>
      </c>
      <c r="AP20" s="34"/>
    </row>
    <row r="21" spans="2:42" x14ac:dyDescent="0.25">
      <c r="B21" s="10"/>
      <c r="C21" s="32"/>
      <c r="D21" s="32"/>
      <c r="E21" s="33" t="s">
        <v>154</v>
      </c>
      <c r="F21" s="9">
        <f>SUM(F19:F20)</f>
        <v>-11995.710857142858</v>
      </c>
      <c r="G21" s="9">
        <f>G19+G20</f>
        <v>-544293133.16571426</v>
      </c>
      <c r="H21" s="34"/>
      <c r="S21" s="10"/>
      <c r="T21" s="32"/>
      <c r="U21" s="32"/>
      <c r="V21" s="33" t="s">
        <v>154</v>
      </c>
      <c r="W21" s="9">
        <f>SUM(W19:W20)</f>
        <v>-1030.9505714285715</v>
      </c>
      <c r="X21" s="9">
        <f>X19+X20</f>
        <v>-46912068.377142854</v>
      </c>
      <c r="Y21" s="34"/>
      <c r="AJ21" s="10"/>
      <c r="AK21" s="32"/>
      <c r="AL21" s="32"/>
      <c r="AM21" s="33" t="s">
        <v>154</v>
      </c>
      <c r="AN21" s="9">
        <f>SUM(AN19:AN20)</f>
        <v>-63.236571428571423</v>
      </c>
      <c r="AO21" s="9">
        <f>AO19+AO20</f>
        <v>-2841310.1371428571</v>
      </c>
      <c r="AP21" s="34"/>
    </row>
    <row r="22" spans="2:42" x14ac:dyDescent="0.25">
      <c r="B22" s="31"/>
      <c r="C22" s="32"/>
      <c r="D22" s="32"/>
      <c r="E22" s="32"/>
      <c r="F22" s="32"/>
      <c r="G22" s="32"/>
      <c r="H22" s="34"/>
      <c r="S22" s="31"/>
      <c r="T22" s="32"/>
      <c r="U22" s="32"/>
      <c r="V22" s="32"/>
      <c r="W22" s="32"/>
      <c r="X22" s="32"/>
      <c r="Y22" s="34"/>
      <c r="AJ22" s="31"/>
      <c r="AK22" s="32"/>
      <c r="AL22" s="32"/>
      <c r="AM22" s="32"/>
      <c r="AN22" s="32"/>
      <c r="AO22" s="32"/>
      <c r="AP22" s="34"/>
    </row>
    <row r="23" spans="2:42" x14ac:dyDescent="0.25">
      <c r="B23" s="31"/>
      <c r="C23" s="32"/>
      <c r="D23" s="32"/>
      <c r="E23" s="32"/>
      <c r="F23" s="32"/>
      <c r="G23" s="32"/>
      <c r="H23" s="34"/>
      <c r="S23" s="31"/>
      <c r="T23" s="32"/>
      <c r="U23" s="32"/>
      <c r="V23" s="32"/>
      <c r="W23" s="32"/>
      <c r="X23" s="32"/>
      <c r="Y23" s="34"/>
      <c r="AJ23" s="31"/>
      <c r="AK23" s="32"/>
      <c r="AL23" s="32"/>
      <c r="AM23" s="32"/>
      <c r="AN23" s="32"/>
      <c r="AO23" s="32"/>
      <c r="AP23" s="34"/>
    </row>
    <row r="24" spans="2:42" x14ac:dyDescent="0.25">
      <c r="B24" s="31"/>
      <c r="C24" s="33" t="str">
        <f>$C$39&amp;"-"&amp;$O$39</f>
        <v>2018-2030</v>
      </c>
      <c r="D24" s="32"/>
      <c r="E24" s="32"/>
      <c r="F24" s="35"/>
      <c r="G24" s="35"/>
      <c r="H24" s="34"/>
      <c r="S24" s="31"/>
      <c r="T24" s="33" t="str">
        <f>$C$39&amp;"-"&amp;$O$39</f>
        <v>2018-2030</v>
      </c>
      <c r="U24" s="32"/>
      <c r="V24" s="32"/>
      <c r="W24" s="35"/>
      <c r="X24" s="35"/>
      <c r="Y24" s="34"/>
      <c r="AJ24" s="31"/>
      <c r="AK24" s="33" t="str">
        <f>$C$39&amp;"-"&amp;$O$39</f>
        <v>2018-2030</v>
      </c>
      <c r="AL24" s="32"/>
      <c r="AM24" s="32"/>
      <c r="AN24" s="35"/>
      <c r="AO24" s="35"/>
      <c r="AP24" s="34"/>
    </row>
    <row r="25" spans="2:42" x14ac:dyDescent="0.25">
      <c r="B25" s="10" t="s">
        <v>142</v>
      </c>
      <c r="C25" s="9">
        <f>G12</f>
        <v>-70244</v>
      </c>
      <c r="D25" s="32"/>
      <c r="E25" s="32"/>
      <c r="F25" s="32"/>
      <c r="G25" s="32"/>
      <c r="H25" s="34"/>
      <c r="S25" s="10" t="s">
        <v>142</v>
      </c>
      <c r="T25" s="9">
        <f>X12</f>
        <v>6342</v>
      </c>
      <c r="U25" s="32"/>
      <c r="V25" s="32"/>
      <c r="W25" s="32"/>
      <c r="X25" s="32"/>
      <c r="Y25" s="34"/>
      <c r="AJ25" s="10" t="s">
        <v>142</v>
      </c>
      <c r="AK25" s="9">
        <f>AO12</f>
        <v>133</v>
      </c>
      <c r="AL25" s="32"/>
      <c r="AM25" s="32"/>
      <c r="AN25" s="32"/>
      <c r="AO25" s="32"/>
      <c r="AP25" s="34"/>
    </row>
    <row r="26" spans="2:42" x14ac:dyDescent="0.25">
      <c r="B26" s="10" t="s">
        <v>143</v>
      </c>
      <c r="C26" s="9">
        <f>G13+G14+G15</f>
        <v>255737</v>
      </c>
      <c r="D26" s="32"/>
      <c r="E26" s="32"/>
      <c r="F26" s="32"/>
      <c r="G26" s="32"/>
      <c r="H26" s="34"/>
      <c r="S26" s="10" t="s">
        <v>143</v>
      </c>
      <c r="T26" s="9">
        <f>X13+X14+X15</f>
        <v>23959</v>
      </c>
      <c r="U26" s="32"/>
      <c r="V26" s="32"/>
      <c r="W26" s="32"/>
      <c r="X26" s="32"/>
      <c r="Y26" s="34"/>
      <c r="AJ26" s="10" t="s">
        <v>143</v>
      </c>
      <c r="AK26" s="9">
        <f>AO13+AO14+AO15</f>
        <v>1186</v>
      </c>
      <c r="AL26" s="32"/>
      <c r="AM26" s="32"/>
      <c r="AN26" s="32"/>
      <c r="AO26" s="32"/>
      <c r="AP26" s="34"/>
    </row>
    <row r="27" spans="2:42" x14ac:dyDescent="0.25">
      <c r="B27" s="10" t="s">
        <v>144</v>
      </c>
      <c r="C27" s="9">
        <f>G15+G14</f>
        <v>279873</v>
      </c>
      <c r="D27" s="32"/>
      <c r="E27" s="33" t="s">
        <v>138</v>
      </c>
      <c r="F27" s="33"/>
      <c r="G27" s="33" t="s">
        <v>264</v>
      </c>
      <c r="H27" s="36"/>
      <c r="S27" s="10" t="s">
        <v>144</v>
      </c>
      <c r="T27" s="9">
        <f>X15+X14</f>
        <v>26133</v>
      </c>
      <c r="U27" s="32"/>
      <c r="V27" s="33" t="s">
        <v>138</v>
      </c>
      <c r="W27" s="33"/>
      <c r="X27" s="33" t="s">
        <v>264</v>
      </c>
      <c r="Y27" s="36"/>
      <c r="AJ27" s="10" t="s">
        <v>144</v>
      </c>
      <c r="AK27" s="9">
        <f>AO15+AO14</f>
        <v>1178</v>
      </c>
      <c r="AL27" s="32"/>
      <c r="AM27" s="33" t="s">
        <v>138</v>
      </c>
      <c r="AN27" s="33"/>
      <c r="AO27" s="33" t="s">
        <v>264</v>
      </c>
      <c r="AP27" s="36"/>
    </row>
    <row r="28" spans="2:42" x14ac:dyDescent="0.25">
      <c r="B28" s="31"/>
      <c r="C28" s="32"/>
      <c r="D28" s="32"/>
      <c r="E28" s="33" t="s">
        <v>259</v>
      </c>
      <c r="F28" s="33" t="s">
        <v>260</v>
      </c>
      <c r="G28" s="33" t="s">
        <v>265</v>
      </c>
      <c r="H28" s="36" t="s">
        <v>266</v>
      </c>
      <c r="S28" s="31"/>
      <c r="T28" s="32"/>
      <c r="U28" s="32"/>
      <c r="V28" s="33" t="s">
        <v>259</v>
      </c>
      <c r="W28" s="33" t="s">
        <v>260</v>
      </c>
      <c r="X28" s="33" t="s">
        <v>265</v>
      </c>
      <c r="Y28" s="36" t="s">
        <v>266</v>
      </c>
      <c r="AJ28" s="31"/>
      <c r="AK28" s="32"/>
      <c r="AL28" s="32"/>
      <c r="AM28" s="33" t="s">
        <v>259</v>
      </c>
      <c r="AN28" s="33" t="s">
        <v>260</v>
      </c>
      <c r="AO28" s="33" t="s">
        <v>265</v>
      </c>
      <c r="AP28" s="36" t="s">
        <v>266</v>
      </c>
    </row>
    <row r="29" spans="2:42" x14ac:dyDescent="0.25">
      <c r="B29" s="37" t="s">
        <v>145</v>
      </c>
      <c r="C29" s="32"/>
      <c r="D29" s="32"/>
      <c r="E29" s="38">
        <f>C27*0.27</f>
        <v>75565.710000000006</v>
      </c>
      <c r="F29" s="38">
        <f>C27*0.31</f>
        <v>86760.63</v>
      </c>
      <c r="G29" s="32"/>
      <c r="H29" s="34"/>
      <c r="S29" s="37" t="s">
        <v>145</v>
      </c>
      <c r="T29" s="32"/>
      <c r="U29" s="32"/>
      <c r="V29" s="38">
        <f>T27*0.27</f>
        <v>7055.9100000000008</v>
      </c>
      <c r="W29" s="38">
        <f>T27*0.31</f>
        <v>8101.23</v>
      </c>
      <c r="X29" s="32"/>
      <c r="Y29" s="34"/>
      <c r="AJ29" s="37" t="s">
        <v>145</v>
      </c>
      <c r="AK29" s="32"/>
      <c r="AL29" s="32"/>
      <c r="AM29" s="38">
        <f>AK27*0.27</f>
        <v>318.06</v>
      </c>
      <c r="AN29" s="38">
        <f>AK27*0.31</f>
        <v>365.18</v>
      </c>
      <c r="AO29" s="32"/>
      <c r="AP29" s="34"/>
    </row>
    <row r="30" spans="2:42" x14ac:dyDescent="0.25">
      <c r="B30" s="37" t="s">
        <v>146</v>
      </c>
      <c r="C30" s="32"/>
      <c r="D30" s="39"/>
      <c r="E30" s="38">
        <f>C27*0.06</f>
        <v>16792.38</v>
      </c>
      <c r="F30" s="38">
        <f>C27*0.07</f>
        <v>19591.11</v>
      </c>
      <c r="G30" s="32"/>
      <c r="H30" s="34"/>
      <c r="S30" s="37" t="s">
        <v>146</v>
      </c>
      <c r="T30" s="32"/>
      <c r="U30" s="39"/>
      <c r="V30" s="38">
        <f>T27*0.06</f>
        <v>1567.98</v>
      </c>
      <c r="W30" s="38">
        <f>T27*0.07</f>
        <v>1829.3100000000002</v>
      </c>
      <c r="X30" s="32"/>
      <c r="Y30" s="34"/>
      <c r="AJ30" s="37" t="s">
        <v>146</v>
      </c>
      <c r="AK30" s="32"/>
      <c r="AL30" s="39"/>
      <c r="AM30" s="38">
        <f>AK27*0.06</f>
        <v>70.679999999999993</v>
      </c>
      <c r="AN30" s="38">
        <f>AK27*0.07</f>
        <v>82.460000000000008</v>
      </c>
      <c r="AO30" s="32"/>
      <c r="AP30" s="34"/>
    </row>
    <row r="31" spans="2:42" x14ac:dyDescent="0.25">
      <c r="B31" s="37" t="s">
        <v>147</v>
      </c>
      <c r="C31" s="32"/>
      <c r="D31" s="32"/>
      <c r="E31" s="38">
        <f>E30*$N$10</f>
        <v>11754.665999999999</v>
      </c>
      <c r="F31" s="38">
        <f>F30*$N$10</f>
        <v>13713.777</v>
      </c>
      <c r="G31" s="38">
        <f>E31*$N$16</f>
        <v>444326374.79999995</v>
      </c>
      <c r="H31" s="40">
        <f>F31*$N$16</f>
        <v>518380770.60000002</v>
      </c>
      <c r="S31" s="37" t="s">
        <v>147</v>
      </c>
      <c r="T31" s="32"/>
      <c r="U31" s="32"/>
      <c r="V31" s="38">
        <f>V30*$N$10</f>
        <v>1097.586</v>
      </c>
      <c r="W31" s="38">
        <f>W30*$N$10</f>
        <v>1280.5170000000001</v>
      </c>
      <c r="X31" s="38">
        <f>V31*$N$16</f>
        <v>41488750.799999997</v>
      </c>
      <c r="Y31" s="40">
        <f>W31*$N$16</f>
        <v>48403542.600000001</v>
      </c>
      <c r="AJ31" s="37" t="s">
        <v>147</v>
      </c>
      <c r="AK31" s="32"/>
      <c r="AL31" s="32"/>
      <c r="AM31" s="38">
        <f>AM30*$N$10</f>
        <v>49.475999999999992</v>
      </c>
      <c r="AN31" s="38">
        <f>AN30*$N$10</f>
        <v>57.722000000000001</v>
      </c>
      <c r="AO31" s="38">
        <f>AM31*$N$16</f>
        <v>1870192.7999999996</v>
      </c>
      <c r="AP31" s="40">
        <f>AN31*$N$16</f>
        <v>2181891.6</v>
      </c>
    </row>
    <row r="32" spans="2:42" x14ac:dyDescent="0.25">
      <c r="B32" s="37" t="s">
        <v>148</v>
      </c>
      <c r="C32" s="32"/>
      <c r="D32" s="32"/>
      <c r="E32" s="38">
        <f>C27*0.13</f>
        <v>36383.49</v>
      </c>
      <c r="F32" s="38">
        <f>C27*0.14</f>
        <v>39182.22</v>
      </c>
      <c r="G32" s="38"/>
      <c r="H32" s="40"/>
      <c r="S32" s="37" t="s">
        <v>148</v>
      </c>
      <c r="T32" s="32"/>
      <c r="U32" s="32"/>
      <c r="V32" s="38">
        <f>T27*0.13</f>
        <v>3397.29</v>
      </c>
      <c r="W32" s="38">
        <f>T27*0.14</f>
        <v>3658.6200000000003</v>
      </c>
      <c r="X32" s="38"/>
      <c r="Y32" s="40"/>
      <c r="AJ32" s="37" t="s">
        <v>148</v>
      </c>
      <c r="AK32" s="32"/>
      <c r="AL32" s="32"/>
      <c r="AM32" s="38">
        <f>AK27*0.13</f>
        <v>153.14000000000001</v>
      </c>
      <c r="AN32" s="38">
        <f>AK27*0.14</f>
        <v>164.92000000000002</v>
      </c>
      <c r="AO32" s="38"/>
      <c r="AP32" s="40"/>
    </row>
    <row r="33" spans="2:221" ht="15.75" thickBot="1" x14ac:dyDescent="0.3">
      <c r="B33" s="37" t="s">
        <v>147</v>
      </c>
      <c r="C33" s="32"/>
      <c r="D33" s="32"/>
      <c r="E33" s="38">
        <f>E32/$N$12</f>
        <v>4042.6099999999997</v>
      </c>
      <c r="F33" s="38">
        <f>F32/$N$12</f>
        <v>4353.58</v>
      </c>
      <c r="G33" s="38">
        <f>E33*$N$16</f>
        <v>152810658</v>
      </c>
      <c r="H33" s="40">
        <f>F33*$N$16</f>
        <v>164565324</v>
      </c>
      <c r="S33" s="37" t="s">
        <v>147</v>
      </c>
      <c r="T33" s="32"/>
      <c r="U33" s="32"/>
      <c r="V33" s="38">
        <f>V32/$N$12</f>
        <v>377.47666666666669</v>
      </c>
      <c r="W33" s="38">
        <f>W32/$N$12</f>
        <v>406.51333333333338</v>
      </c>
      <c r="X33" s="38">
        <f>V33*$N$16</f>
        <v>14268618</v>
      </c>
      <c r="Y33" s="40">
        <f>W33*$N$16</f>
        <v>15366204.000000002</v>
      </c>
      <c r="AJ33" s="37" t="s">
        <v>147</v>
      </c>
      <c r="AK33" s="32"/>
      <c r="AL33" s="32"/>
      <c r="AM33" s="38">
        <f>AM32/$N$12</f>
        <v>17.015555555555558</v>
      </c>
      <c r="AN33" s="38">
        <f>AN32/$N$12</f>
        <v>18.324444444444445</v>
      </c>
      <c r="AO33" s="38">
        <f>AM33*$N$16</f>
        <v>643188.00000000012</v>
      </c>
      <c r="AP33" s="40">
        <f>AN33*$N$16</f>
        <v>692664</v>
      </c>
    </row>
    <row r="34" spans="2:221" ht="15.75" thickBot="1" x14ac:dyDescent="0.3">
      <c r="B34" s="25" t="s">
        <v>149</v>
      </c>
      <c r="C34" s="41"/>
      <c r="D34" s="41"/>
      <c r="E34" s="42">
        <f>E31+E33</f>
        <v>15797.275999999998</v>
      </c>
      <c r="F34" s="42">
        <f>F31+F33</f>
        <v>18067.357</v>
      </c>
      <c r="G34" s="42">
        <f>G33+G31</f>
        <v>597137032.79999995</v>
      </c>
      <c r="H34" s="43">
        <f>H33+H31</f>
        <v>682946094.60000002</v>
      </c>
      <c r="S34" s="25" t="s">
        <v>149</v>
      </c>
      <c r="T34" s="41"/>
      <c r="U34" s="41"/>
      <c r="V34" s="42">
        <f>V31+V33</f>
        <v>1475.0626666666667</v>
      </c>
      <c r="W34" s="42">
        <f>W31+W33</f>
        <v>1687.0303333333334</v>
      </c>
      <c r="X34" s="42">
        <f>X33+X31</f>
        <v>55757368.799999997</v>
      </c>
      <c r="Y34" s="43">
        <f>Y33+Y31</f>
        <v>63769746.600000001</v>
      </c>
      <c r="AJ34" s="25" t="s">
        <v>149</v>
      </c>
      <c r="AK34" s="41"/>
      <c r="AL34" s="41"/>
      <c r="AM34" s="42">
        <f>AM31+AM33</f>
        <v>66.49155555555555</v>
      </c>
      <c r="AN34" s="42">
        <f>AN31+AN33</f>
        <v>76.046444444444447</v>
      </c>
      <c r="AO34" s="42">
        <f>AO33+AO31</f>
        <v>2513380.7999999998</v>
      </c>
      <c r="AP34" s="43">
        <f>AP33+AP31</f>
        <v>2874555.6</v>
      </c>
    </row>
    <row r="35" spans="2:221" ht="15.75" thickBot="1" x14ac:dyDescent="0.3">
      <c r="B35" s="44" t="s">
        <v>150</v>
      </c>
      <c r="C35" s="45"/>
      <c r="D35" s="45"/>
      <c r="E35" s="46">
        <f>C27*0.06</f>
        <v>16792.38</v>
      </c>
      <c r="F35" s="46">
        <f>C27*0.07</f>
        <v>19591.11</v>
      </c>
      <c r="G35" s="46"/>
      <c r="H35" s="47"/>
      <c r="S35" s="44" t="s">
        <v>150</v>
      </c>
      <c r="T35" s="45"/>
      <c r="U35" s="45"/>
      <c r="V35" s="46">
        <f>T27*0.06</f>
        <v>1567.98</v>
      </c>
      <c r="W35" s="46">
        <f>T27*0.07</f>
        <v>1829.3100000000002</v>
      </c>
      <c r="X35" s="46"/>
      <c r="Y35" s="47"/>
      <c r="AJ35" s="44" t="s">
        <v>150</v>
      </c>
      <c r="AK35" s="45"/>
      <c r="AL35" s="45"/>
      <c r="AM35" s="46">
        <f>AK27*0.06</f>
        <v>70.679999999999993</v>
      </c>
      <c r="AN35" s="46">
        <f>AK27*0.07</f>
        <v>82.460000000000008</v>
      </c>
      <c r="AO35" s="46"/>
      <c r="AP35" s="47"/>
    </row>
    <row r="38" spans="2:221" ht="15.75" thickBot="1" x14ac:dyDescent="0.3"/>
    <row r="39" spans="2:221" ht="45.75" thickBot="1" x14ac:dyDescent="0.3">
      <c r="B39" s="1" t="s">
        <v>0</v>
      </c>
      <c r="C39" s="2">
        <v>2018</v>
      </c>
      <c r="D39" s="2">
        <v>2019</v>
      </c>
      <c r="E39" s="2">
        <v>2020</v>
      </c>
      <c r="F39" s="2">
        <v>2021</v>
      </c>
      <c r="G39" s="2">
        <v>2022</v>
      </c>
      <c r="H39" s="2">
        <v>2023</v>
      </c>
      <c r="I39" s="2">
        <v>2024</v>
      </c>
      <c r="J39" s="2">
        <v>2025</v>
      </c>
      <c r="K39" s="2">
        <v>2026</v>
      </c>
      <c r="L39" s="2">
        <v>2027</v>
      </c>
      <c r="M39" s="2">
        <v>2028</v>
      </c>
      <c r="N39" s="2">
        <v>2029</v>
      </c>
      <c r="O39" s="2">
        <v>2030</v>
      </c>
      <c r="P39" s="3" t="s">
        <v>31</v>
      </c>
      <c r="Q39" s="50" t="s">
        <v>267</v>
      </c>
      <c r="R39" s="4"/>
      <c r="S39" s="1" t="s">
        <v>1</v>
      </c>
      <c r="T39" s="2">
        <v>2018</v>
      </c>
      <c r="U39" s="2">
        <v>2019</v>
      </c>
      <c r="V39" s="2">
        <v>2020</v>
      </c>
      <c r="W39" s="2">
        <v>2021</v>
      </c>
      <c r="X39" s="2">
        <v>2022</v>
      </c>
      <c r="Y39" s="2">
        <v>2023</v>
      </c>
      <c r="Z39" s="2">
        <v>2024</v>
      </c>
      <c r="AA39" s="2">
        <v>2025</v>
      </c>
      <c r="AB39" s="2">
        <v>2026</v>
      </c>
      <c r="AC39" s="2">
        <v>2027</v>
      </c>
      <c r="AD39" s="2">
        <v>2028</v>
      </c>
      <c r="AE39" s="2">
        <v>2029</v>
      </c>
      <c r="AF39" s="2">
        <v>2030</v>
      </c>
      <c r="AG39" s="3" t="s">
        <v>31</v>
      </c>
      <c r="AH39" s="50" t="s">
        <v>267</v>
      </c>
      <c r="AI39" s="4"/>
      <c r="AJ39" s="1" t="s">
        <v>2</v>
      </c>
      <c r="AK39" s="2">
        <v>2018</v>
      </c>
      <c r="AL39" s="2">
        <v>2019</v>
      </c>
      <c r="AM39" s="2">
        <v>2020</v>
      </c>
      <c r="AN39" s="2">
        <v>2021</v>
      </c>
      <c r="AO39" s="2">
        <v>2022</v>
      </c>
      <c r="AP39" s="2">
        <v>2023</v>
      </c>
      <c r="AQ39" s="2">
        <v>2024</v>
      </c>
      <c r="AR39" s="2">
        <v>2025</v>
      </c>
      <c r="AS39" s="2">
        <v>2026</v>
      </c>
      <c r="AT39" s="2">
        <v>2027</v>
      </c>
      <c r="AU39" s="2">
        <v>2028</v>
      </c>
      <c r="AV39" s="2">
        <v>2029</v>
      </c>
      <c r="AW39" s="2">
        <v>2030</v>
      </c>
      <c r="AX39" s="3" t="s">
        <v>31</v>
      </c>
      <c r="AY39" s="50" t="s">
        <v>267</v>
      </c>
      <c r="AZ39" s="17"/>
      <c r="BA39" s="5" t="s">
        <v>32</v>
      </c>
      <c r="BB39" s="2">
        <v>2018</v>
      </c>
      <c r="BC39" s="2">
        <v>2019</v>
      </c>
      <c r="BD39" s="2">
        <v>2020</v>
      </c>
      <c r="BE39" s="2">
        <v>2021</v>
      </c>
      <c r="BF39" s="2">
        <v>2022</v>
      </c>
      <c r="BG39" s="2">
        <v>2023</v>
      </c>
      <c r="BH39" s="2">
        <v>2024</v>
      </c>
      <c r="BI39" s="2">
        <v>2025</v>
      </c>
      <c r="BJ39" s="2">
        <v>2026</v>
      </c>
      <c r="BK39" s="2">
        <v>2027</v>
      </c>
      <c r="BL39" s="2">
        <v>2028</v>
      </c>
      <c r="BM39" s="2">
        <v>2029</v>
      </c>
      <c r="BN39" s="2">
        <v>2030</v>
      </c>
      <c r="BO39" s="3" t="s">
        <v>31</v>
      </c>
      <c r="BP39" s="50" t="s">
        <v>267</v>
      </c>
      <c r="BQ39" s="4"/>
      <c r="BR39" s="1" t="s">
        <v>3</v>
      </c>
      <c r="BS39" s="2">
        <v>2018</v>
      </c>
      <c r="BT39" s="2">
        <v>2019</v>
      </c>
      <c r="BU39" s="2">
        <v>2020</v>
      </c>
      <c r="BV39" s="2">
        <v>2021</v>
      </c>
      <c r="BW39" s="2">
        <v>2022</v>
      </c>
      <c r="BX39" s="2">
        <v>2023</v>
      </c>
      <c r="BY39" s="2">
        <v>2024</v>
      </c>
      <c r="BZ39" s="2">
        <v>2025</v>
      </c>
      <c r="CA39" s="2">
        <v>2026</v>
      </c>
      <c r="CB39" s="2">
        <v>2027</v>
      </c>
      <c r="CC39" s="2">
        <v>2028</v>
      </c>
      <c r="CD39" s="2">
        <v>2029</v>
      </c>
      <c r="CE39" s="2">
        <v>2030</v>
      </c>
      <c r="CF39" s="3" t="s">
        <v>31</v>
      </c>
      <c r="CG39" s="50" t="s">
        <v>267</v>
      </c>
      <c r="CH39" s="4"/>
      <c r="CI39" s="1" t="s">
        <v>4</v>
      </c>
      <c r="CJ39" s="2">
        <v>2018</v>
      </c>
      <c r="CK39" s="2">
        <v>2019</v>
      </c>
      <c r="CL39" s="2">
        <v>2020</v>
      </c>
      <c r="CM39" s="2">
        <v>2021</v>
      </c>
      <c r="CN39" s="2">
        <v>2022</v>
      </c>
      <c r="CO39" s="2">
        <v>2023</v>
      </c>
      <c r="CP39" s="2">
        <v>2024</v>
      </c>
      <c r="CQ39" s="2">
        <v>2025</v>
      </c>
      <c r="CR39" s="2">
        <v>2026</v>
      </c>
      <c r="CS39" s="2">
        <v>2027</v>
      </c>
      <c r="CT39" s="2">
        <v>2028</v>
      </c>
      <c r="CU39" s="2">
        <v>2029</v>
      </c>
      <c r="CV39" s="2">
        <v>2030</v>
      </c>
      <c r="CW39" s="3" t="s">
        <v>31</v>
      </c>
      <c r="CX39" s="50" t="s">
        <v>267</v>
      </c>
      <c r="CY39" s="4"/>
      <c r="CZ39" s="1" t="s">
        <v>5</v>
      </c>
      <c r="DA39" s="2">
        <v>2018</v>
      </c>
      <c r="DB39" s="2">
        <v>2019</v>
      </c>
      <c r="DC39" s="2">
        <v>2020</v>
      </c>
      <c r="DD39" s="2">
        <v>2021</v>
      </c>
      <c r="DE39" s="2">
        <v>2022</v>
      </c>
      <c r="DF39" s="2">
        <v>2023</v>
      </c>
      <c r="DG39" s="2">
        <v>2024</v>
      </c>
      <c r="DH39" s="2">
        <v>2025</v>
      </c>
      <c r="DI39" s="2">
        <v>2026</v>
      </c>
      <c r="DJ39" s="2">
        <v>2027</v>
      </c>
      <c r="DK39" s="2">
        <v>2028</v>
      </c>
      <c r="DL39" s="2">
        <v>2029</v>
      </c>
      <c r="DM39" s="2">
        <v>2030</v>
      </c>
      <c r="DN39" s="3" t="s">
        <v>31</v>
      </c>
      <c r="DO39" s="50" t="s">
        <v>267</v>
      </c>
      <c r="DP39" s="4"/>
      <c r="DQ39" s="1" t="s">
        <v>6</v>
      </c>
      <c r="DR39" s="2">
        <v>2018</v>
      </c>
      <c r="DS39" s="2">
        <v>2019</v>
      </c>
      <c r="DT39" s="2">
        <v>2020</v>
      </c>
      <c r="DU39" s="2">
        <v>2021</v>
      </c>
      <c r="DV39" s="2">
        <v>2022</v>
      </c>
      <c r="DW39" s="2">
        <v>2023</v>
      </c>
      <c r="DX39" s="2">
        <v>2024</v>
      </c>
      <c r="DY39" s="2">
        <v>2025</v>
      </c>
      <c r="DZ39" s="2">
        <v>2026</v>
      </c>
      <c r="EA39" s="2">
        <v>2027</v>
      </c>
      <c r="EB39" s="2">
        <v>2028</v>
      </c>
      <c r="EC39" s="2">
        <v>2029</v>
      </c>
      <c r="ED39" s="2">
        <v>2030</v>
      </c>
      <c r="EE39" s="3" t="s">
        <v>31</v>
      </c>
      <c r="EF39" s="50" t="s">
        <v>267</v>
      </c>
      <c r="EG39" s="4"/>
      <c r="EH39" s="1" t="s">
        <v>7</v>
      </c>
      <c r="EI39" s="2">
        <v>2018</v>
      </c>
      <c r="EJ39" s="2">
        <v>2019</v>
      </c>
      <c r="EK39" s="2">
        <v>2020</v>
      </c>
      <c r="EL39" s="2">
        <v>2021</v>
      </c>
      <c r="EM39" s="2">
        <v>2022</v>
      </c>
      <c r="EN39" s="2">
        <v>2023</v>
      </c>
      <c r="EO39" s="2">
        <v>2024</v>
      </c>
      <c r="EP39" s="2">
        <v>2025</v>
      </c>
      <c r="EQ39" s="2">
        <v>2026</v>
      </c>
      <c r="ER39" s="2">
        <v>2027</v>
      </c>
      <c r="ES39" s="2">
        <v>2028</v>
      </c>
      <c r="ET39" s="2">
        <v>2029</v>
      </c>
      <c r="EU39" s="2">
        <v>2030</v>
      </c>
      <c r="EV39" s="3" t="s">
        <v>31</v>
      </c>
      <c r="EW39" s="50" t="s">
        <v>267</v>
      </c>
      <c r="EX39" s="4"/>
      <c r="EY39" s="1" t="s">
        <v>8</v>
      </c>
      <c r="EZ39" s="2">
        <v>2018</v>
      </c>
      <c r="FA39" s="2">
        <v>2019</v>
      </c>
      <c r="FB39" s="2">
        <v>2020</v>
      </c>
      <c r="FC39" s="2">
        <v>2021</v>
      </c>
      <c r="FD39" s="2">
        <v>2022</v>
      </c>
      <c r="FE39" s="2">
        <v>2023</v>
      </c>
      <c r="FF39" s="2">
        <v>2024</v>
      </c>
      <c r="FG39" s="2">
        <v>2025</v>
      </c>
      <c r="FH39" s="2">
        <v>2026</v>
      </c>
      <c r="FI39" s="2">
        <v>2027</v>
      </c>
      <c r="FJ39" s="2">
        <v>2028</v>
      </c>
      <c r="FK39" s="2">
        <v>2029</v>
      </c>
      <c r="FL39" s="2">
        <v>2030</v>
      </c>
      <c r="FM39" s="3" t="s">
        <v>31</v>
      </c>
      <c r="FN39" s="50" t="s">
        <v>267</v>
      </c>
      <c r="FO39" s="4"/>
      <c r="FP39" s="1" t="s">
        <v>9</v>
      </c>
      <c r="FQ39" s="2">
        <v>2018</v>
      </c>
      <c r="FR39" s="2">
        <v>2019</v>
      </c>
      <c r="FS39" s="2">
        <v>2020</v>
      </c>
      <c r="FT39" s="2">
        <v>2021</v>
      </c>
      <c r="FU39" s="2">
        <v>2022</v>
      </c>
      <c r="FV39" s="2">
        <v>2023</v>
      </c>
      <c r="FW39" s="2">
        <v>2024</v>
      </c>
      <c r="FX39" s="2">
        <v>2025</v>
      </c>
      <c r="FY39" s="2">
        <v>2026</v>
      </c>
      <c r="FZ39" s="2">
        <v>2027</v>
      </c>
      <c r="GA39" s="2">
        <v>2028</v>
      </c>
      <c r="GB39" s="2">
        <v>2029</v>
      </c>
      <c r="GC39" s="2">
        <v>2030</v>
      </c>
      <c r="GD39" s="3" t="s">
        <v>31</v>
      </c>
      <c r="GE39" s="50" t="s">
        <v>267</v>
      </c>
      <c r="GF39" s="4"/>
      <c r="GG39" s="1" t="s">
        <v>10</v>
      </c>
      <c r="GH39" s="2">
        <v>2018</v>
      </c>
      <c r="GI39" s="2">
        <v>2019</v>
      </c>
      <c r="GJ39" s="2">
        <v>2020</v>
      </c>
      <c r="GK39" s="2">
        <v>2021</v>
      </c>
      <c r="GL39" s="2">
        <v>2022</v>
      </c>
      <c r="GM39" s="2">
        <v>2023</v>
      </c>
      <c r="GN39" s="2">
        <v>2024</v>
      </c>
      <c r="GO39" s="2">
        <v>2025</v>
      </c>
      <c r="GP39" s="2">
        <v>2026</v>
      </c>
      <c r="GQ39" s="2">
        <v>2027</v>
      </c>
      <c r="GR39" s="2">
        <v>2028</v>
      </c>
      <c r="GS39" s="2">
        <v>2029</v>
      </c>
      <c r="GT39" s="2">
        <v>2030</v>
      </c>
      <c r="GU39" s="3" t="s">
        <v>31</v>
      </c>
      <c r="GV39" s="50" t="s">
        <v>267</v>
      </c>
      <c r="GW39" s="4"/>
      <c r="GX39" s="1" t="s">
        <v>11</v>
      </c>
      <c r="GY39" s="2">
        <v>2018</v>
      </c>
      <c r="GZ39" s="2">
        <v>2019</v>
      </c>
      <c r="HA39" s="2">
        <v>2020</v>
      </c>
      <c r="HB39" s="2">
        <v>2021</v>
      </c>
      <c r="HC39" s="2">
        <v>2022</v>
      </c>
      <c r="HD39" s="2">
        <v>2023</v>
      </c>
      <c r="HE39" s="2">
        <v>2024</v>
      </c>
      <c r="HF39" s="2">
        <v>2025</v>
      </c>
      <c r="HG39" s="2">
        <v>2026</v>
      </c>
      <c r="HH39" s="2">
        <v>2027</v>
      </c>
      <c r="HI39" s="2">
        <v>2028</v>
      </c>
      <c r="HJ39" s="2">
        <v>2029</v>
      </c>
      <c r="HK39" s="2">
        <v>2030</v>
      </c>
      <c r="HL39" s="3" t="s">
        <v>31</v>
      </c>
      <c r="HM39" s="50" t="s">
        <v>267</v>
      </c>
    </row>
    <row r="40" spans="2:221" x14ac:dyDescent="0.25">
      <c r="B40" s="6" t="str">
        <f>Pohjatiedot!C11</f>
        <v>Uusimaa</v>
      </c>
      <c r="C40" s="7">
        <f>Pohjatiedot!D11</f>
        <v>16191</v>
      </c>
      <c r="D40" s="7">
        <f>Pohjatiedot!E11</f>
        <v>15283</v>
      </c>
      <c r="E40" s="7">
        <f>Pohjatiedot!F11</f>
        <v>15421</v>
      </c>
      <c r="F40" s="7">
        <f>Pohjatiedot!G11</f>
        <v>15537</v>
      </c>
      <c r="G40" s="7">
        <f>Pohjatiedot!H11</f>
        <v>15627</v>
      </c>
      <c r="H40" s="7">
        <f>Pohjatiedot!I11</f>
        <v>15696</v>
      </c>
      <c r="I40" s="7">
        <f>Pohjatiedot!J11</f>
        <v>15732</v>
      </c>
      <c r="J40" s="7">
        <f>Pohjatiedot!K11</f>
        <v>15741</v>
      </c>
      <c r="K40" s="7">
        <f>Pohjatiedot!L11</f>
        <v>15731</v>
      </c>
      <c r="L40" s="7">
        <f>Pohjatiedot!M11</f>
        <v>15696</v>
      </c>
      <c r="M40" s="7">
        <f>Pohjatiedot!N11</f>
        <v>15654</v>
      </c>
      <c r="N40" s="7">
        <f>Pohjatiedot!O11</f>
        <v>15605</v>
      </c>
      <c r="O40" s="7">
        <f>Pohjatiedot!P11</f>
        <v>15559</v>
      </c>
      <c r="P40" s="8">
        <f>O40-C40</f>
        <v>-632</v>
      </c>
      <c r="Q40" s="163">
        <f>IFERROR(O40/C40-1,0)</f>
        <v>-3.9034031251930057E-2</v>
      </c>
      <c r="S40" s="6" t="str">
        <f>Pohjatiedot!S11</f>
        <v>Uusimaa</v>
      </c>
      <c r="T40" s="7">
        <f>Pohjatiedot!T11</f>
        <v>91006</v>
      </c>
      <c r="U40" s="7">
        <f>Pohjatiedot!U11</f>
        <v>88819</v>
      </c>
      <c r="V40" s="7">
        <f>Pohjatiedot!V11</f>
        <v>85912</v>
      </c>
      <c r="W40" s="7">
        <f>Pohjatiedot!W11</f>
        <v>83671</v>
      </c>
      <c r="X40" s="7">
        <f>Pohjatiedot!X11</f>
        <v>81821</v>
      </c>
      <c r="Y40" s="7">
        <f>Pohjatiedot!Y11</f>
        <v>80625</v>
      </c>
      <c r="Z40" s="7">
        <f>Pohjatiedot!Z11</f>
        <v>80139</v>
      </c>
      <c r="AA40" s="7">
        <f>Pohjatiedot!AA11</f>
        <v>80535</v>
      </c>
      <c r="AB40" s="7">
        <f>Pohjatiedot!AB11</f>
        <v>80801</v>
      </c>
      <c r="AC40" s="7">
        <f>Pohjatiedot!AC11</f>
        <v>80959</v>
      </c>
      <c r="AD40" s="7">
        <f>Pohjatiedot!AD11</f>
        <v>80991</v>
      </c>
      <c r="AE40" s="7">
        <f>Pohjatiedot!AE11</f>
        <v>80926</v>
      </c>
      <c r="AF40" s="7">
        <f>Pohjatiedot!AF11</f>
        <v>80781</v>
      </c>
      <c r="AG40" s="8">
        <f>AF40-T40</f>
        <v>-10225</v>
      </c>
      <c r="AH40" s="163">
        <f>IFERROR(AF40/T40-1,0)</f>
        <v>-0.11235522932553899</v>
      </c>
      <c r="AJ40" s="6" t="str">
        <f>Pohjatiedot!AI11</f>
        <v>Uusimaa</v>
      </c>
      <c r="AK40" s="7">
        <f>Pohjatiedot!AJ11</f>
        <v>19124</v>
      </c>
      <c r="AL40" s="7">
        <f>Pohjatiedot!AK11</f>
        <v>19331</v>
      </c>
      <c r="AM40" s="7">
        <f>Pohjatiedot!AL11</f>
        <v>19137</v>
      </c>
      <c r="AN40" s="7">
        <f>Pohjatiedot!AM11</f>
        <v>18597</v>
      </c>
      <c r="AO40" s="7">
        <f>Pohjatiedot!AN11</f>
        <v>18308</v>
      </c>
      <c r="AP40" s="7">
        <f>Pohjatiedot!AO11</f>
        <v>17735</v>
      </c>
      <c r="AQ40" s="7">
        <f>Pohjatiedot!AP11</f>
        <v>17087</v>
      </c>
      <c r="AR40" s="7">
        <f>Pohjatiedot!AQ11</f>
        <v>16226</v>
      </c>
      <c r="AS40" s="7">
        <f>Pohjatiedot!AR11</f>
        <v>16352</v>
      </c>
      <c r="AT40" s="7">
        <f>Pohjatiedot!AS11</f>
        <v>16443</v>
      </c>
      <c r="AU40" s="7">
        <f>Pohjatiedot!AT11</f>
        <v>16519</v>
      </c>
      <c r="AV40" s="7">
        <f>Pohjatiedot!AU11</f>
        <v>16574</v>
      </c>
      <c r="AW40" s="7">
        <f>Pohjatiedot!AV11</f>
        <v>16600</v>
      </c>
      <c r="AX40" s="8">
        <f>AW40-AK40</f>
        <v>-2524</v>
      </c>
      <c r="AY40" s="163">
        <f>IFERROR(AW40/AK40-1,0)</f>
        <v>-0.13198075716377322</v>
      </c>
      <c r="AZ40" s="9"/>
      <c r="BA40" s="6" t="str">
        <f>AJ40</f>
        <v>Uusimaa</v>
      </c>
      <c r="BB40" s="7">
        <f t="shared" ref="BB40:BN40" si="21">T40+AK40</f>
        <v>110130</v>
      </c>
      <c r="BC40" s="7">
        <f t="shared" si="21"/>
        <v>108150</v>
      </c>
      <c r="BD40" s="7">
        <f t="shared" si="21"/>
        <v>105049</v>
      </c>
      <c r="BE40" s="7">
        <f t="shared" si="21"/>
        <v>102268</v>
      </c>
      <c r="BF40" s="7">
        <f t="shared" si="21"/>
        <v>100129</v>
      </c>
      <c r="BG40" s="7">
        <f t="shared" si="21"/>
        <v>98360</v>
      </c>
      <c r="BH40" s="7">
        <f t="shared" si="21"/>
        <v>97226</v>
      </c>
      <c r="BI40" s="7">
        <f t="shared" si="21"/>
        <v>96761</v>
      </c>
      <c r="BJ40" s="7">
        <f t="shared" si="21"/>
        <v>97153</v>
      </c>
      <c r="BK40" s="7">
        <f t="shared" si="21"/>
        <v>97402</v>
      </c>
      <c r="BL40" s="7">
        <f t="shared" si="21"/>
        <v>97510</v>
      </c>
      <c r="BM40" s="7">
        <f t="shared" si="21"/>
        <v>97500</v>
      </c>
      <c r="BN40" s="7">
        <f t="shared" si="21"/>
        <v>97381</v>
      </c>
      <c r="BO40" s="8">
        <f>BN40-BB40</f>
        <v>-12749</v>
      </c>
      <c r="BP40" s="163">
        <f>IFERROR(BN40/BB40-1,0)</f>
        <v>-0.11576318895850357</v>
      </c>
      <c r="BR40" s="6" t="str">
        <f>Pohjatiedot!AY11</f>
        <v>Uusimaa</v>
      </c>
      <c r="BS40" s="7">
        <f>Pohjatiedot!AZ11</f>
        <v>115274</v>
      </c>
      <c r="BT40" s="7">
        <f>Pohjatiedot!BA11</f>
        <v>116251</v>
      </c>
      <c r="BU40" s="7">
        <f>Pohjatiedot!BB11</f>
        <v>117410</v>
      </c>
      <c r="BV40" s="7">
        <f>Pohjatiedot!BC11</f>
        <v>117785</v>
      </c>
      <c r="BW40" s="7">
        <f>Pohjatiedot!BD11</f>
        <v>117375</v>
      </c>
      <c r="BX40" s="7">
        <f>Pohjatiedot!BE11</f>
        <v>116252</v>
      </c>
      <c r="BY40" s="7">
        <f>Pohjatiedot!BF11</f>
        <v>114710</v>
      </c>
      <c r="BZ40" s="7">
        <f>Pohjatiedot!BG11</f>
        <v>112630</v>
      </c>
      <c r="CA40" s="7">
        <f>Pohjatiedot!BH11</f>
        <v>109510</v>
      </c>
      <c r="CB40" s="7">
        <f>Pohjatiedot!BI11</f>
        <v>106706</v>
      </c>
      <c r="CC40" s="7">
        <f>Pohjatiedot!BJ11</f>
        <v>104525</v>
      </c>
      <c r="CD40" s="7">
        <f>Pohjatiedot!BK11</f>
        <v>102729</v>
      </c>
      <c r="CE40" s="7">
        <f>Pohjatiedot!BL11</f>
        <v>101567</v>
      </c>
      <c r="CF40" s="8">
        <f>CE40-BS40</f>
        <v>-13707</v>
      </c>
      <c r="CG40" s="163">
        <f>IFERROR(CE40/BS40-1,0)</f>
        <v>-0.11890799312941336</v>
      </c>
      <c r="CI40" s="6" t="s">
        <v>12</v>
      </c>
      <c r="CJ40" s="7">
        <v>53938</v>
      </c>
      <c r="CK40" s="7">
        <v>55385</v>
      </c>
      <c r="CL40" s="7">
        <v>56330</v>
      </c>
      <c r="CM40" s="7">
        <v>57859</v>
      </c>
      <c r="CN40" s="7">
        <v>58689</v>
      </c>
      <c r="CO40" s="7">
        <v>59903</v>
      </c>
      <c r="CP40" s="7">
        <v>60380</v>
      </c>
      <c r="CQ40" s="7">
        <v>60503</v>
      </c>
      <c r="CR40" s="7">
        <v>60390</v>
      </c>
      <c r="CS40" s="7">
        <v>60238</v>
      </c>
      <c r="CT40" s="7">
        <v>59679</v>
      </c>
      <c r="CU40" s="7">
        <v>58618</v>
      </c>
      <c r="CV40" s="7">
        <v>57174</v>
      </c>
      <c r="CW40" s="8">
        <v>3236</v>
      </c>
      <c r="CX40" s="163">
        <f>IFERROR(CV40/CJ40-1,0)</f>
        <v>5.9994808854610948E-2</v>
      </c>
      <c r="CZ40" s="6" t="s">
        <v>12</v>
      </c>
      <c r="DA40" s="7">
        <v>52182</v>
      </c>
      <c r="DB40" s="7">
        <v>52913</v>
      </c>
      <c r="DC40" s="7">
        <v>54189</v>
      </c>
      <c r="DD40" s="7">
        <v>55384</v>
      </c>
      <c r="DE40" s="7">
        <v>56803</v>
      </c>
      <c r="DF40" s="7">
        <v>57731</v>
      </c>
      <c r="DG40" s="7">
        <v>59218</v>
      </c>
      <c r="DH40" s="7">
        <v>60035</v>
      </c>
      <c r="DI40" s="7">
        <v>61224</v>
      </c>
      <c r="DJ40" s="7">
        <v>61696</v>
      </c>
      <c r="DK40" s="7">
        <v>61787</v>
      </c>
      <c r="DL40" s="7">
        <v>61658</v>
      </c>
      <c r="DM40" s="7">
        <v>61490</v>
      </c>
      <c r="DN40" s="8">
        <v>9308</v>
      </c>
      <c r="DO40" s="163">
        <f>IFERROR(DM40/DA40-1,0)</f>
        <v>0.17837568510214252</v>
      </c>
      <c r="DQ40" s="6" t="s">
        <v>12</v>
      </c>
      <c r="DR40" s="7">
        <v>94728</v>
      </c>
      <c r="DS40" s="7">
        <v>93685</v>
      </c>
      <c r="DT40" s="7">
        <v>93233</v>
      </c>
      <c r="DU40" s="7">
        <v>92963</v>
      </c>
      <c r="DV40" s="7">
        <v>94017</v>
      </c>
      <c r="DW40" s="7">
        <v>94935</v>
      </c>
      <c r="DX40" s="7">
        <v>95953</v>
      </c>
      <c r="DY40" s="7">
        <v>97876</v>
      </c>
      <c r="DZ40" s="7">
        <v>99771</v>
      </c>
      <c r="EA40" s="7">
        <v>101549</v>
      </c>
      <c r="EB40" s="7">
        <v>103047</v>
      </c>
      <c r="EC40" s="7">
        <v>104871</v>
      </c>
      <c r="ED40" s="7">
        <v>105769</v>
      </c>
      <c r="EE40" s="8">
        <v>11041</v>
      </c>
      <c r="EF40" s="163">
        <f>IFERROR(ED40/DR40-1,0)</f>
        <v>0.11655476733384007</v>
      </c>
      <c r="EH40" s="6" t="s">
        <v>12</v>
      </c>
      <c r="EI40" s="7">
        <v>938435</v>
      </c>
      <c r="EJ40" s="7">
        <v>946887</v>
      </c>
      <c r="EK40" s="7">
        <v>954177</v>
      </c>
      <c r="EL40" s="7">
        <v>960643</v>
      </c>
      <c r="EM40" s="7">
        <v>966634</v>
      </c>
      <c r="EN40" s="7">
        <v>973431</v>
      </c>
      <c r="EO40" s="7">
        <v>979195</v>
      </c>
      <c r="EP40" s="7">
        <v>984217</v>
      </c>
      <c r="EQ40" s="7">
        <v>988609</v>
      </c>
      <c r="ER40" s="7">
        <v>993023</v>
      </c>
      <c r="ES40" s="7">
        <v>997173</v>
      </c>
      <c r="ET40" s="7">
        <v>1001007</v>
      </c>
      <c r="EU40" s="7">
        <v>1005734</v>
      </c>
      <c r="EV40" s="8">
        <v>67299</v>
      </c>
      <c r="EW40" s="163">
        <f>IFERROR(EU40/EI40-1,0)</f>
        <v>7.1714077160378809E-2</v>
      </c>
      <c r="EY40" s="6" t="s">
        <v>12</v>
      </c>
      <c r="EZ40" s="7">
        <v>173053</v>
      </c>
      <c r="FA40" s="7">
        <v>175627</v>
      </c>
      <c r="FB40" s="7">
        <v>175414</v>
      </c>
      <c r="FC40" s="7">
        <v>174079</v>
      </c>
      <c r="FD40" s="7">
        <v>172523</v>
      </c>
      <c r="FE40" s="7">
        <v>170694</v>
      </c>
      <c r="FF40" s="7">
        <v>170147</v>
      </c>
      <c r="FG40" s="7">
        <v>170964</v>
      </c>
      <c r="FH40" s="7">
        <v>172740</v>
      </c>
      <c r="FI40" s="7">
        <v>174615</v>
      </c>
      <c r="FJ40" s="7">
        <v>177564</v>
      </c>
      <c r="FK40" s="7">
        <v>180495</v>
      </c>
      <c r="FL40" s="7">
        <v>182940</v>
      </c>
      <c r="FM40" s="8">
        <v>9887</v>
      </c>
      <c r="FN40" s="163">
        <f>IFERROR(FL40/EZ40-1,0)</f>
        <v>5.7132785909518979E-2</v>
      </c>
      <c r="FP40" s="6" t="s">
        <v>12</v>
      </c>
      <c r="FQ40" s="7">
        <v>85567</v>
      </c>
      <c r="FR40" s="7">
        <v>89801</v>
      </c>
      <c r="FS40" s="7">
        <v>96698</v>
      </c>
      <c r="FT40" s="7">
        <v>104956</v>
      </c>
      <c r="FU40" s="7">
        <v>112519</v>
      </c>
      <c r="FV40" s="7">
        <v>119318</v>
      </c>
      <c r="FW40" s="7">
        <v>124970</v>
      </c>
      <c r="FX40" s="7">
        <v>130454</v>
      </c>
      <c r="FY40" s="7">
        <v>132876</v>
      </c>
      <c r="FZ40" s="7">
        <v>138060</v>
      </c>
      <c r="GA40" s="7">
        <v>140965</v>
      </c>
      <c r="GB40" s="7">
        <v>143415</v>
      </c>
      <c r="GC40" s="7">
        <v>143858</v>
      </c>
      <c r="GD40" s="8">
        <v>58291</v>
      </c>
      <c r="GE40" s="163">
        <f>IFERROR(GC40/FQ40-1,0)</f>
        <v>0.68123225075087368</v>
      </c>
      <c r="GG40" s="6" t="s">
        <v>12</v>
      </c>
      <c r="GH40" s="7">
        <v>31526</v>
      </c>
      <c r="GI40" s="7">
        <v>32338</v>
      </c>
      <c r="GJ40" s="7">
        <v>33359</v>
      </c>
      <c r="GK40" s="7">
        <v>34394</v>
      </c>
      <c r="GL40" s="7">
        <v>35736</v>
      </c>
      <c r="GM40" s="7">
        <v>37493</v>
      </c>
      <c r="GN40" s="7">
        <v>39570</v>
      </c>
      <c r="GO40" s="7">
        <v>40733</v>
      </c>
      <c r="GP40" s="7">
        <v>44227</v>
      </c>
      <c r="GQ40" s="7">
        <v>45033</v>
      </c>
      <c r="GR40" s="7">
        <v>47387</v>
      </c>
      <c r="GS40" s="7">
        <v>50173</v>
      </c>
      <c r="GT40" s="7">
        <v>54890</v>
      </c>
      <c r="GU40" s="8">
        <v>23364</v>
      </c>
      <c r="GV40" s="163">
        <f>IFERROR(GT40/GH40-1,0)</f>
        <v>0.74110258199581303</v>
      </c>
      <c r="GX40" s="6" t="s">
        <v>12</v>
      </c>
      <c r="GY40" s="7">
        <v>1671024</v>
      </c>
      <c r="GZ40" s="7">
        <v>1686320</v>
      </c>
      <c r="HA40" s="7">
        <v>1701280</v>
      </c>
      <c r="HB40" s="7">
        <v>1715868</v>
      </c>
      <c r="HC40" s="7">
        <v>1730052</v>
      </c>
      <c r="HD40" s="7">
        <v>1743813</v>
      </c>
      <c r="HE40" s="7">
        <v>1757101</v>
      </c>
      <c r="HF40" s="7">
        <v>1769914</v>
      </c>
      <c r="HG40" s="7">
        <v>1782231</v>
      </c>
      <c r="HH40" s="7">
        <v>1794018</v>
      </c>
      <c r="HI40" s="7">
        <v>1805291</v>
      </c>
      <c r="HJ40" s="7">
        <v>1816071</v>
      </c>
      <c r="HK40" s="7">
        <v>1826362</v>
      </c>
      <c r="HL40" s="8">
        <v>155338</v>
      </c>
      <c r="HM40" s="163">
        <f>IFERROR(HK40/GY40-1,0)</f>
        <v>9.2959765987801424E-2</v>
      </c>
    </row>
    <row r="41" spans="2:221" x14ac:dyDescent="0.25">
      <c r="B41" s="10" t="str">
        <f>Pohjatiedot!C12</f>
        <v>Varsinais-Suomi</v>
      </c>
      <c r="C41" s="11">
        <f>Pohjatiedot!D12</f>
        <v>3897</v>
      </c>
      <c r="D41" s="11">
        <f>Pohjatiedot!E12</f>
        <v>3811</v>
      </c>
      <c r="E41" s="11">
        <f>Pohjatiedot!F12</f>
        <v>3813</v>
      </c>
      <c r="F41" s="11">
        <f>Pohjatiedot!G12</f>
        <v>3807</v>
      </c>
      <c r="G41" s="11">
        <f>Pohjatiedot!H12</f>
        <v>3797</v>
      </c>
      <c r="H41" s="11">
        <f>Pohjatiedot!I12</f>
        <v>3793</v>
      </c>
      <c r="I41" s="11">
        <f>Pohjatiedot!J12</f>
        <v>3783</v>
      </c>
      <c r="J41" s="11">
        <f>Pohjatiedot!K12</f>
        <v>3766</v>
      </c>
      <c r="K41" s="11">
        <f>Pohjatiedot!L12</f>
        <v>3755</v>
      </c>
      <c r="L41" s="11">
        <f>Pohjatiedot!M12</f>
        <v>3739</v>
      </c>
      <c r="M41" s="11">
        <f>Pohjatiedot!N12</f>
        <v>3722</v>
      </c>
      <c r="N41" s="11">
        <f>Pohjatiedot!O12</f>
        <v>3705</v>
      </c>
      <c r="O41" s="11">
        <f>Pohjatiedot!P12</f>
        <v>3693</v>
      </c>
      <c r="P41" s="12">
        <f t="shared" ref="P41:P58" si="22">O41-C41</f>
        <v>-204</v>
      </c>
      <c r="Q41" s="163">
        <f t="shared" ref="Q41:Q58" si="23">IFERROR(O41/C41-1,0)</f>
        <v>-5.2347959969207047E-2</v>
      </c>
      <c r="S41" s="10" t="str">
        <f>Pohjatiedot!S12</f>
        <v>Varsinais-Suomi</v>
      </c>
      <c r="T41" s="11">
        <f>Pohjatiedot!T12</f>
        <v>22866</v>
      </c>
      <c r="U41" s="11">
        <f>Pohjatiedot!U12</f>
        <v>22051</v>
      </c>
      <c r="V41" s="11">
        <f>Pohjatiedot!V12</f>
        <v>21086</v>
      </c>
      <c r="W41" s="11">
        <f>Pohjatiedot!W12</f>
        <v>20293</v>
      </c>
      <c r="X41" s="11">
        <f>Pohjatiedot!X12</f>
        <v>19783</v>
      </c>
      <c r="Y41" s="11">
        <f>Pohjatiedot!Y12</f>
        <v>19409</v>
      </c>
      <c r="Z41" s="11">
        <f>Pohjatiedot!Z12</f>
        <v>19300</v>
      </c>
      <c r="AA41" s="11">
        <f>Pohjatiedot!AA12</f>
        <v>19263</v>
      </c>
      <c r="AB41" s="11">
        <f>Pohjatiedot!AB12</f>
        <v>19222</v>
      </c>
      <c r="AC41" s="11">
        <f>Pohjatiedot!AC12</f>
        <v>19162</v>
      </c>
      <c r="AD41" s="11">
        <f>Pohjatiedot!AD12</f>
        <v>19101</v>
      </c>
      <c r="AE41" s="11">
        <f>Pohjatiedot!AE12</f>
        <v>19030</v>
      </c>
      <c r="AF41" s="11">
        <f>Pohjatiedot!AF12</f>
        <v>18949</v>
      </c>
      <c r="AG41" s="12">
        <f t="shared" ref="AG41:AG58" si="24">AF41-T41</f>
        <v>-3917</v>
      </c>
      <c r="AH41" s="163">
        <f t="shared" ref="AH41:AH58" si="25">IFERROR(AF41/T41-1,0)</f>
        <v>-0.17130237033149653</v>
      </c>
      <c r="AJ41" s="10" t="str">
        <f>Pohjatiedot!AI12</f>
        <v>Varsinais-Suomi</v>
      </c>
      <c r="AK41" s="11">
        <f>Pohjatiedot!AJ12</f>
        <v>4892</v>
      </c>
      <c r="AL41" s="11">
        <f>Pohjatiedot!AK12</f>
        <v>4828</v>
      </c>
      <c r="AM41" s="11">
        <f>Pohjatiedot!AL12</f>
        <v>4887</v>
      </c>
      <c r="AN41" s="11">
        <f>Pohjatiedot!AM12</f>
        <v>4720</v>
      </c>
      <c r="AO41" s="11">
        <f>Pohjatiedot!AN12</f>
        <v>4437</v>
      </c>
      <c r="AP41" s="11">
        <f>Pohjatiedot!AO12</f>
        <v>4286</v>
      </c>
      <c r="AQ41" s="11">
        <f>Pohjatiedot!AP12</f>
        <v>4014</v>
      </c>
      <c r="AR41" s="11">
        <f>Pohjatiedot!AQ12</f>
        <v>3934</v>
      </c>
      <c r="AS41" s="11">
        <f>Pohjatiedot!AR12</f>
        <v>3921</v>
      </c>
      <c r="AT41" s="11">
        <f>Pohjatiedot!AS12</f>
        <v>3911</v>
      </c>
      <c r="AU41" s="11">
        <f>Pohjatiedot!AT12</f>
        <v>3905</v>
      </c>
      <c r="AV41" s="11">
        <f>Pohjatiedot!AU12</f>
        <v>3899</v>
      </c>
      <c r="AW41" s="11">
        <f>Pohjatiedot!AV12</f>
        <v>3890</v>
      </c>
      <c r="AX41" s="12">
        <f t="shared" ref="AX41:AX58" si="26">AW41-AK41</f>
        <v>-1002</v>
      </c>
      <c r="AY41" s="163">
        <f t="shared" ref="AY41:AY58" si="27">IFERROR(AW41/AK41-1,0)</f>
        <v>-0.20482420278004909</v>
      </c>
      <c r="AZ41" s="9"/>
      <c r="BA41" s="10" t="str">
        <f t="shared" ref="BA41:BA58" si="28">AJ41</f>
        <v>Varsinais-Suomi</v>
      </c>
      <c r="BB41" s="11">
        <f t="shared" ref="BB41:BB58" si="29">T41+AK41</f>
        <v>27758</v>
      </c>
      <c r="BC41" s="11">
        <f t="shared" ref="BC41:BC58" si="30">U41+AL41</f>
        <v>26879</v>
      </c>
      <c r="BD41" s="11">
        <f t="shared" ref="BD41:BD58" si="31">V41+AM41</f>
        <v>25973</v>
      </c>
      <c r="BE41" s="11">
        <f t="shared" ref="BE41:BE58" si="32">W41+AN41</f>
        <v>25013</v>
      </c>
      <c r="BF41" s="11">
        <f t="shared" ref="BF41:BF58" si="33">X41+AO41</f>
        <v>24220</v>
      </c>
      <c r="BG41" s="11">
        <f t="shared" ref="BG41:BG58" si="34">Y41+AP41</f>
        <v>23695</v>
      </c>
      <c r="BH41" s="11">
        <f t="shared" ref="BH41:BH58" si="35">Z41+AQ41</f>
        <v>23314</v>
      </c>
      <c r="BI41" s="11">
        <f t="shared" ref="BI41:BI58" si="36">AA41+AR41</f>
        <v>23197</v>
      </c>
      <c r="BJ41" s="11">
        <f t="shared" ref="BJ41:BJ58" si="37">AB41+AS41</f>
        <v>23143</v>
      </c>
      <c r="BK41" s="11">
        <f t="shared" ref="BK41:BK58" si="38">AC41+AT41</f>
        <v>23073</v>
      </c>
      <c r="BL41" s="11">
        <f t="shared" ref="BL41:BL58" si="39">AD41+AU41</f>
        <v>23006</v>
      </c>
      <c r="BM41" s="11">
        <f t="shared" ref="BM41:BM58" si="40">AE41+AV41</f>
        <v>22929</v>
      </c>
      <c r="BN41" s="11">
        <f t="shared" ref="BN41:BN58" si="41">AF41+AW41</f>
        <v>22839</v>
      </c>
      <c r="BO41" s="12">
        <f t="shared" ref="BO41:BO58" si="42">BN41-BB41</f>
        <v>-4919</v>
      </c>
      <c r="BP41" s="163">
        <f t="shared" ref="BP41:BP58" si="43">IFERROR(BN41/BB41-1,0)</f>
        <v>-0.17721017364363423</v>
      </c>
      <c r="BR41" s="10" t="str">
        <f>Pohjatiedot!AY12</f>
        <v>Varsinais-Suomi</v>
      </c>
      <c r="BS41" s="11">
        <f>Pohjatiedot!AZ12</f>
        <v>30176</v>
      </c>
      <c r="BT41" s="11">
        <f>Pohjatiedot!BA12</f>
        <v>30247</v>
      </c>
      <c r="BU41" s="11">
        <f>Pohjatiedot!BB12</f>
        <v>30252</v>
      </c>
      <c r="BV41" s="11">
        <f>Pohjatiedot!BC12</f>
        <v>30179</v>
      </c>
      <c r="BW41" s="11">
        <f>Pohjatiedot!BD12</f>
        <v>29892</v>
      </c>
      <c r="BX41" s="11">
        <f>Pohjatiedot!BE12</f>
        <v>29153</v>
      </c>
      <c r="BY41" s="11">
        <f>Pohjatiedot!BF12</f>
        <v>28416</v>
      </c>
      <c r="BZ41" s="11">
        <f>Pohjatiedot!BG12</f>
        <v>27530</v>
      </c>
      <c r="CA41" s="11">
        <f>Pohjatiedot!BH12</f>
        <v>26621</v>
      </c>
      <c r="CB41" s="11">
        <f>Pohjatiedot!BI12</f>
        <v>25675</v>
      </c>
      <c r="CC41" s="11">
        <f>Pohjatiedot!BJ12</f>
        <v>24876</v>
      </c>
      <c r="CD41" s="11">
        <f>Pohjatiedot!BK12</f>
        <v>24353</v>
      </c>
      <c r="CE41" s="11">
        <f>Pohjatiedot!BL12</f>
        <v>23969</v>
      </c>
      <c r="CF41" s="12">
        <f t="shared" ref="CF41:CF58" si="44">CE41-BS41</f>
        <v>-6207</v>
      </c>
      <c r="CG41" s="163">
        <f t="shared" ref="CG41:CG58" si="45">IFERROR(CE41/BS41-1,0)</f>
        <v>-0.20569326617179218</v>
      </c>
      <c r="CI41" s="10" t="s">
        <v>13</v>
      </c>
      <c r="CJ41" s="11">
        <v>14664</v>
      </c>
      <c r="CK41" s="11">
        <v>14806</v>
      </c>
      <c r="CL41" s="11">
        <v>14773</v>
      </c>
      <c r="CM41" s="11">
        <v>15002</v>
      </c>
      <c r="CN41" s="11">
        <v>15178</v>
      </c>
      <c r="CO41" s="11">
        <v>15522</v>
      </c>
      <c r="CP41" s="11">
        <v>15578</v>
      </c>
      <c r="CQ41" s="11">
        <v>15476</v>
      </c>
      <c r="CR41" s="11">
        <v>15151</v>
      </c>
      <c r="CS41" s="11">
        <v>14996</v>
      </c>
      <c r="CT41" s="11">
        <v>14818</v>
      </c>
      <c r="CU41" s="11">
        <v>14406</v>
      </c>
      <c r="CV41" s="11">
        <v>13817</v>
      </c>
      <c r="CW41" s="12">
        <v>-847</v>
      </c>
      <c r="CX41" s="163">
        <f t="shared" ref="CX41:CX58" si="46">IFERROR(CV41/CJ41-1,0)</f>
        <v>-5.7760501909438045E-2</v>
      </c>
      <c r="CZ41" s="10" t="s">
        <v>13</v>
      </c>
      <c r="DA41" s="11">
        <v>14746</v>
      </c>
      <c r="DB41" s="11">
        <v>14557</v>
      </c>
      <c r="DC41" s="11">
        <v>14729</v>
      </c>
      <c r="DD41" s="11">
        <v>14810</v>
      </c>
      <c r="DE41" s="11">
        <v>14949</v>
      </c>
      <c r="DF41" s="11">
        <v>14919</v>
      </c>
      <c r="DG41" s="11">
        <v>15146</v>
      </c>
      <c r="DH41" s="11">
        <v>15323</v>
      </c>
      <c r="DI41" s="11">
        <v>15647</v>
      </c>
      <c r="DJ41" s="11">
        <v>15712</v>
      </c>
      <c r="DK41" s="11">
        <v>15593</v>
      </c>
      <c r="DL41" s="11">
        <v>15276</v>
      </c>
      <c r="DM41" s="11">
        <v>15126</v>
      </c>
      <c r="DN41" s="12">
        <v>380</v>
      </c>
      <c r="DO41" s="163">
        <f t="shared" ref="DO41:DO58" si="47">IFERROR(DM41/DA41-1,0)</f>
        <v>2.5769700257697092E-2</v>
      </c>
      <c r="DQ41" s="10" t="s">
        <v>13</v>
      </c>
      <c r="DR41" s="11">
        <v>29087</v>
      </c>
      <c r="DS41" s="11">
        <v>28614</v>
      </c>
      <c r="DT41" s="11">
        <v>28004</v>
      </c>
      <c r="DU41" s="11">
        <v>27460</v>
      </c>
      <c r="DV41" s="11">
        <v>27288</v>
      </c>
      <c r="DW41" s="11">
        <v>27223</v>
      </c>
      <c r="DX41" s="11">
        <v>27176</v>
      </c>
      <c r="DY41" s="11">
        <v>27387</v>
      </c>
      <c r="DZ41" s="11">
        <v>27619</v>
      </c>
      <c r="EA41" s="11">
        <v>27935</v>
      </c>
      <c r="EB41" s="11">
        <v>28116</v>
      </c>
      <c r="EC41" s="11">
        <v>28563</v>
      </c>
      <c r="ED41" s="11">
        <v>28722</v>
      </c>
      <c r="EE41" s="12">
        <v>-365</v>
      </c>
      <c r="EF41" s="163">
        <f t="shared" ref="EF41:EF58" si="48">IFERROR(ED41/DR41-1,0)</f>
        <v>-1.2548561212913034E-2</v>
      </c>
      <c r="EH41" s="10" t="s">
        <v>13</v>
      </c>
      <c r="EI41" s="11">
        <v>248605</v>
      </c>
      <c r="EJ41" s="11">
        <v>248562</v>
      </c>
      <c r="EK41" s="11">
        <v>248605</v>
      </c>
      <c r="EL41" s="11">
        <v>248425</v>
      </c>
      <c r="EM41" s="11">
        <v>248402</v>
      </c>
      <c r="EN41" s="11">
        <v>248503</v>
      </c>
      <c r="EO41" s="11">
        <v>248358</v>
      </c>
      <c r="EP41" s="11">
        <v>248016</v>
      </c>
      <c r="EQ41" s="11">
        <v>247715</v>
      </c>
      <c r="ER41" s="11">
        <v>247457</v>
      </c>
      <c r="ES41" s="11">
        <v>247142</v>
      </c>
      <c r="ET41" s="11">
        <v>246708</v>
      </c>
      <c r="EU41" s="11">
        <v>246564</v>
      </c>
      <c r="EV41" s="12">
        <v>-2041</v>
      </c>
      <c r="EW41" s="163">
        <f t="shared" ref="EW41:EW58" si="49">IFERROR(EU41/EI41-1,0)</f>
        <v>-8.209810743951218E-3</v>
      </c>
      <c r="EY41" s="10" t="s">
        <v>13</v>
      </c>
      <c r="EZ41" s="11">
        <v>62580</v>
      </c>
      <c r="FA41" s="11">
        <v>63564</v>
      </c>
      <c r="FB41" s="11">
        <v>63392</v>
      </c>
      <c r="FC41" s="11">
        <v>62676</v>
      </c>
      <c r="FD41" s="11">
        <v>61378</v>
      </c>
      <c r="FE41" s="11">
        <v>60215</v>
      </c>
      <c r="FF41" s="11">
        <v>59504</v>
      </c>
      <c r="FG41" s="11">
        <v>59034</v>
      </c>
      <c r="FH41" s="11">
        <v>58729</v>
      </c>
      <c r="FI41" s="11">
        <v>58286</v>
      </c>
      <c r="FJ41" s="11">
        <v>58454</v>
      </c>
      <c r="FK41" s="11">
        <v>58532</v>
      </c>
      <c r="FL41" s="11">
        <v>58602</v>
      </c>
      <c r="FM41" s="12">
        <v>-3978</v>
      </c>
      <c r="FN41" s="163">
        <f t="shared" ref="FN41:FN58" si="50">IFERROR(FL41/EZ41-1,0)</f>
        <v>-6.3566634707574288E-2</v>
      </c>
      <c r="FP41" s="10" t="s">
        <v>13</v>
      </c>
      <c r="FQ41" s="11">
        <v>32813</v>
      </c>
      <c r="FR41" s="11">
        <v>33941</v>
      </c>
      <c r="FS41" s="11">
        <v>35983</v>
      </c>
      <c r="FT41" s="11">
        <v>38590</v>
      </c>
      <c r="FU41" s="11">
        <v>41213</v>
      </c>
      <c r="FV41" s="11">
        <v>43469</v>
      </c>
      <c r="FW41" s="11">
        <v>45364</v>
      </c>
      <c r="FX41" s="11">
        <v>47425</v>
      </c>
      <c r="FY41" s="11">
        <v>48361</v>
      </c>
      <c r="FZ41" s="11">
        <v>50416</v>
      </c>
      <c r="GA41" s="11">
        <v>51513</v>
      </c>
      <c r="GB41" s="11">
        <v>52411</v>
      </c>
      <c r="GC41" s="11">
        <v>52461</v>
      </c>
      <c r="GD41" s="12">
        <v>19648</v>
      </c>
      <c r="GE41" s="163">
        <f t="shared" ref="GE41:GE58" si="51">IFERROR(GC41/FQ41-1,0)</f>
        <v>0.59878706610184995</v>
      </c>
      <c r="GG41" s="10" t="s">
        <v>13</v>
      </c>
      <c r="GH41" s="11">
        <v>14256</v>
      </c>
      <c r="GI41" s="11">
        <v>14390</v>
      </c>
      <c r="GJ41" s="11">
        <v>14602</v>
      </c>
      <c r="GK41" s="11">
        <v>14885</v>
      </c>
      <c r="GL41" s="11">
        <v>15228</v>
      </c>
      <c r="GM41" s="11">
        <v>15723</v>
      </c>
      <c r="GN41" s="11">
        <v>16235</v>
      </c>
      <c r="GO41" s="11">
        <v>16364</v>
      </c>
      <c r="GP41" s="11">
        <v>17374</v>
      </c>
      <c r="GQ41" s="11">
        <v>17389</v>
      </c>
      <c r="GR41" s="11">
        <v>17955</v>
      </c>
      <c r="GS41" s="11">
        <v>18756</v>
      </c>
      <c r="GT41" s="11">
        <v>20222</v>
      </c>
      <c r="GU41" s="12">
        <v>5966</v>
      </c>
      <c r="GV41" s="163">
        <f t="shared" ref="GV41:GV58" si="52">IFERROR(GT41/GH41-1,0)</f>
        <v>0.41849046015712688</v>
      </c>
      <c r="GX41" s="10" t="s">
        <v>13</v>
      </c>
      <c r="GY41" s="11">
        <v>478582</v>
      </c>
      <c r="GZ41" s="11">
        <v>479371</v>
      </c>
      <c r="HA41" s="11">
        <v>480126</v>
      </c>
      <c r="HB41" s="11">
        <v>480847</v>
      </c>
      <c r="HC41" s="11">
        <v>481545</v>
      </c>
      <c r="HD41" s="11">
        <v>482215</v>
      </c>
      <c r="HE41" s="11">
        <v>482874</v>
      </c>
      <c r="HF41" s="11">
        <v>483518</v>
      </c>
      <c r="HG41" s="11">
        <v>484115</v>
      </c>
      <c r="HH41" s="11">
        <v>484678</v>
      </c>
      <c r="HI41" s="11">
        <v>485195</v>
      </c>
      <c r="HJ41" s="11">
        <v>485639</v>
      </c>
      <c r="HK41" s="11">
        <v>486015</v>
      </c>
      <c r="HL41" s="12">
        <v>7433</v>
      </c>
      <c r="HM41" s="163">
        <f t="shared" ref="HM41:HM58" si="53">IFERROR(HK41/GY41-1,0)</f>
        <v>1.5531298711610519E-2</v>
      </c>
    </row>
    <row r="42" spans="2:221" x14ac:dyDescent="0.25">
      <c r="B42" s="10" t="str">
        <f>Pohjatiedot!C13</f>
        <v>Satakunta</v>
      </c>
      <c r="C42" s="11">
        <f>Pohjatiedot!D13</f>
        <v>1631</v>
      </c>
      <c r="D42" s="11">
        <f>Pohjatiedot!E13</f>
        <v>1597</v>
      </c>
      <c r="E42" s="11">
        <f>Pohjatiedot!F13</f>
        <v>1575</v>
      </c>
      <c r="F42" s="11">
        <f>Pohjatiedot!G13</f>
        <v>1551</v>
      </c>
      <c r="G42" s="11">
        <f>Pohjatiedot!H13</f>
        <v>1528</v>
      </c>
      <c r="H42" s="11">
        <f>Pohjatiedot!I13</f>
        <v>1508</v>
      </c>
      <c r="I42" s="11">
        <f>Pohjatiedot!J13</f>
        <v>1486</v>
      </c>
      <c r="J42" s="11">
        <f>Pohjatiedot!K13</f>
        <v>1468</v>
      </c>
      <c r="K42" s="11">
        <f>Pohjatiedot!L13</f>
        <v>1449</v>
      </c>
      <c r="L42" s="11">
        <f>Pohjatiedot!M13</f>
        <v>1433</v>
      </c>
      <c r="M42" s="11">
        <f>Pohjatiedot!N13</f>
        <v>1421</v>
      </c>
      <c r="N42" s="11">
        <f>Pohjatiedot!O13</f>
        <v>1408</v>
      </c>
      <c r="O42" s="11">
        <f>Pohjatiedot!P13</f>
        <v>1398</v>
      </c>
      <c r="P42" s="12">
        <f t="shared" si="22"/>
        <v>-233</v>
      </c>
      <c r="Q42" s="163">
        <f t="shared" si="23"/>
        <v>-0.1428571428571429</v>
      </c>
      <c r="S42" s="10" t="str">
        <f>Pohjatiedot!S13</f>
        <v>Satakunta</v>
      </c>
      <c r="T42" s="11">
        <f>Pohjatiedot!T13</f>
        <v>10133</v>
      </c>
      <c r="U42" s="11">
        <f>Pohjatiedot!U13</f>
        <v>9606</v>
      </c>
      <c r="V42" s="11">
        <f>Pohjatiedot!V13</f>
        <v>9064</v>
      </c>
      <c r="W42" s="11">
        <f>Pohjatiedot!W13</f>
        <v>8622</v>
      </c>
      <c r="X42" s="11">
        <f>Pohjatiedot!X13</f>
        <v>8294</v>
      </c>
      <c r="Y42" s="11">
        <f>Pohjatiedot!Y13</f>
        <v>8020</v>
      </c>
      <c r="Z42" s="11">
        <f>Pohjatiedot!Z13</f>
        <v>7896</v>
      </c>
      <c r="AA42" s="11">
        <f>Pohjatiedot!AA13</f>
        <v>7798</v>
      </c>
      <c r="AB42" s="11">
        <f>Pohjatiedot!AB13</f>
        <v>7698</v>
      </c>
      <c r="AC42" s="11">
        <f>Pohjatiedot!AC13</f>
        <v>7610</v>
      </c>
      <c r="AD42" s="11">
        <f>Pohjatiedot!AD13</f>
        <v>7520</v>
      </c>
      <c r="AE42" s="11">
        <f>Pohjatiedot!AE13</f>
        <v>7437</v>
      </c>
      <c r="AF42" s="11">
        <f>Pohjatiedot!AF13</f>
        <v>7363</v>
      </c>
      <c r="AG42" s="12">
        <f t="shared" si="24"/>
        <v>-2770</v>
      </c>
      <c r="AH42" s="163">
        <f t="shared" si="25"/>
        <v>-0.27336425540313825</v>
      </c>
      <c r="AJ42" s="10" t="str">
        <f>Pohjatiedot!AI13</f>
        <v>Satakunta</v>
      </c>
      <c r="AK42" s="11">
        <f>Pohjatiedot!AJ13</f>
        <v>2182</v>
      </c>
      <c r="AL42" s="11">
        <f>Pohjatiedot!AK13</f>
        <v>2189</v>
      </c>
      <c r="AM42" s="11">
        <f>Pohjatiedot!AL13</f>
        <v>2169</v>
      </c>
      <c r="AN42" s="11">
        <f>Pohjatiedot!AM13</f>
        <v>2061</v>
      </c>
      <c r="AO42" s="11">
        <f>Pohjatiedot!AN13</f>
        <v>1929</v>
      </c>
      <c r="AP42" s="11">
        <f>Pohjatiedot!AO13</f>
        <v>1855</v>
      </c>
      <c r="AQ42" s="11">
        <f>Pohjatiedot!AP13</f>
        <v>1681</v>
      </c>
      <c r="AR42" s="11">
        <f>Pohjatiedot!AQ13</f>
        <v>1641</v>
      </c>
      <c r="AS42" s="11">
        <f>Pohjatiedot!AR13</f>
        <v>1626</v>
      </c>
      <c r="AT42" s="11">
        <f>Pohjatiedot!AS13</f>
        <v>1602</v>
      </c>
      <c r="AU42" s="11">
        <f>Pohjatiedot!AT13</f>
        <v>1584</v>
      </c>
      <c r="AV42" s="11">
        <f>Pohjatiedot!AU13</f>
        <v>1566</v>
      </c>
      <c r="AW42" s="11">
        <f>Pohjatiedot!AV13</f>
        <v>1548</v>
      </c>
      <c r="AX42" s="12">
        <f t="shared" si="26"/>
        <v>-634</v>
      </c>
      <c r="AY42" s="163">
        <f t="shared" si="27"/>
        <v>-0.29055912007332718</v>
      </c>
      <c r="AZ42" s="9"/>
      <c r="BA42" s="10" t="str">
        <f t="shared" si="28"/>
        <v>Satakunta</v>
      </c>
      <c r="BB42" s="11">
        <f t="shared" si="29"/>
        <v>12315</v>
      </c>
      <c r="BC42" s="11">
        <f t="shared" si="30"/>
        <v>11795</v>
      </c>
      <c r="BD42" s="11">
        <f t="shared" si="31"/>
        <v>11233</v>
      </c>
      <c r="BE42" s="11">
        <f t="shared" si="32"/>
        <v>10683</v>
      </c>
      <c r="BF42" s="11">
        <f t="shared" si="33"/>
        <v>10223</v>
      </c>
      <c r="BG42" s="11">
        <f t="shared" si="34"/>
        <v>9875</v>
      </c>
      <c r="BH42" s="11">
        <f t="shared" si="35"/>
        <v>9577</v>
      </c>
      <c r="BI42" s="11">
        <f t="shared" si="36"/>
        <v>9439</v>
      </c>
      <c r="BJ42" s="11">
        <f t="shared" si="37"/>
        <v>9324</v>
      </c>
      <c r="BK42" s="11">
        <f t="shared" si="38"/>
        <v>9212</v>
      </c>
      <c r="BL42" s="11">
        <f t="shared" si="39"/>
        <v>9104</v>
      </c>
      <c r="BM42" s="11">
        <f t="shared" si="40"/>
        <v>9003</v>
      </c>
      <c r="BN42" s="11">
        <f t="shared" si="41"/>
        <v>8911</v>
      </c>
      <c r="BO42" s="12">
        <f t="shared" si="42"/>
        <v>-3404</v>
      </c>
      <c r="BP42" s="163">
        <f t="shared" si="43"/>
        <v>-0.27641088103938283</v>
      </c>
      <c r="BR42" s="10" t="str">
        <f>Pohjatiedot!AY13</f>
        <v>Satakunta</v>
      </c>
      <c r="BS42" s="11">
        <f>Pohjatiedot!AZ13</f>
        <v>13775</v>
      </c>
      <c r="BT42" s="11">
        <f>Pohjatiedot!BA13</f>
        <v>13541</v>
      </c>
      <c r="BU42" s="11">
        <f>Pohjatiedot!BB13</f>
        <v>13491</v>
      </c>
      <c r="BV42" s="11">
        <f>Pohjatiedot!BC13</f>
        <v>13452</v>
      </c>
      <c r="BW42" s="11">
        <f>Pohjatiedot!BD13</f>
        <v>13211</v>
      </c>
      <c r="BX42" s="11">
        <f>Pohjatiedot!BE13</f>
        <v>12830</v>
      </c>
      <c r="BY42" s="11">
        <f>Pohjatiedot!BF13</f>
        <v>12452</v>
      </c>
      <c r="BZ42" s="11">
        <f>Pohjatiedot!BG13</f>
        <v>11955</v>
      </c>
      <c r="CA42" s="11">
        <f>Pohjatiedot!BH13</f>
        <v>11416</v>
      </c>
      <c r="CB42" s="11">
        <f>Pohjatiedot!BI13</f>
        <v>10885</v>
      </c>
      <c r="CC42" s="11">
        <f>Pohjatiedot!BJ13</f>
        <v>10435</v>
      </c>
      <c r="CD42" s="11">
        <f>Pohjatiedot!BK13</f>
        <v>10104</v>
      </c>
      <c r="CE42" s="11">
        <f>Pohjatiedot!BL13</f>
        <v>9821</v>
      </c>
      <c r="CF42" s="12">
        <f t="shared" si="44"/>
        <v>-3954</v>
      </c>
      <c r="CG42" s="163">
        <f t="shared" si="45"/>
        <v>-0.28704174228675139</v>
      </c>
      <c r="CI42" s="10" t="s">
        <v>14</v>
      </c>
      <c r="CJ42" s="11">
        <v>6861</v>
      </c>
      <c r="CK42" s="11">
        <v>7037</v>
      </c>
      <c r="CL42" s="11">
        <v>6955</v>
      </c>
      <c r="CM42" s="11">
        <v>6918</v>
      </c>
      <c r="CN42" s="11">
        <v>6811</v>
      </c>
      <c r="CO42" s="11">
        <v>6877</v>
      </c>
      <c r="CP42" s="11">
        <v>6911</v>
      </c>
      <c r="CQ42" s="11">
        <v>6798</v>
      </c>
      <c r="CR42" s="11">
        <v>6681</v>
      </c>
      <c r="CS42" s="11">
        <v>6600</v>
      </c>
      <c r="CT42" s="11">
        <v>6485</v>
      </c>
      <c r="CU42" s="11">
        <v>6226</v>
      </c>
      <c r="CV42" s="11">
        <v>5928</v>
      </c>
      <c r="CW42" s="12">
        <v>-933</v>
      </c>
      <c r="CX42" s="163">
        <f t="shared" si="46"/>
        <v>-0.1359860078705728</v>
      </c>
      <c r="CZ42" s="10" t="s">
        <v>14</v>
      </c>
      <c r="DA42" s="11">
        <v>6787</v>
      </c>
      <c r="DB42" s="11">
        <v>6749</v>
      </c>
      <c r="DC42" s="11">
        <v>6858</v>
      </c>
      <c r="DD42" s="11">
        <v>6852</v>
      </c>
      <c r="DE42" s="11">
        <v>7024</v>
      </c>
      <c r="DF42" s="11">
        <v>6952</v>
      </c>
      <c r="DG42" s="11">
        <v>6919</v>
      </c>
      <c r="DH42" s="11">
        <v>6816</v>
      </c>
      <c r="DI42" s="11">
        <v>6882</v>
      </c>
      <c r="DJ42" s="11">
        <v>6921</v>
      </c>
      <c r="DK42" s="11">
        <v>6807</v>
      </c>
      <c r="DL42" s="11">
        <v>6694</v>
      </c>
      <c r="DM42" s="11">
        <v>6619</v>
      </c>
      <c r="DN42" s="12">
        <v>-168</v>
      </c>
      <c r="DO42" s="163">
        <f t="shared" si="47"/>
        <v>-2.4753204655959871E-2</v>
      </c>
      <c r="DQ42" s="10" t="s">
        <v>14</v>
      </c>
      <c r="DR42" s="11">
        <v>10915</v>
      </c>
      <c r="DS42" s="11">
        <v>10637</v>
      </c>
      <c r="DT42" s="11">
        <v>10352</v>
      </c>
      <c r="DU42" s="11">
        <v>10291</v>
      </c>
      <c r="DV42" s="11">
        <v>10244</v>
      </c>
      <c r="DW42" s="11">
        <v>10263</v>
      </c>
      <c r="DX42" s="11">
        <v>10236</v>
      </c>
      <c r="DY42" s="11">
        <v>10421</v>
      </c>
      <c r="DZ42" s="11">
        <v>10429</v>
      </c>
      <c r="EA42" s="11">
        <v>10407</v>
      </c>
      <c r="EB42" s="11">
        <v>10446</v>
      </c>
      <c r="EC42" s="11">
        <v>10525</v>
      </c>
      <c r="ED42" s="11">
        <v>10453</v>
      </c>
      <c r="EE42" s="12">
        <v>-462</v>
      </c>
      <c r="EF42" s="163">
        <f t="shared" si="48"/>
        <v>-4.2327072835547375E-2</v>
      </c>
      <c r="EH42" s="10" t="s">
        <v>14</v>
      </c>
      <c r="EI42" s="11">
        <v>108261</v>
      </c>
      <c r="EJ42" s="11">
        <v>106991</v>
      </c>
      <c r="EK42" s="11">
        <v>105836</v>
      </c>
      <c r="EL42" s="11">
        <v>104553</v>
      </c>
      <c r="EM42" s="11">
        <v>103379</v>
      </c>
      <c r="EN42" s="11">
        <v>102365</v>
      </c>
      <c r="EO42" s="11">
        <v>101411</v>
      </c>
      <c r="EP42" s="11">
        <v>100435</v>
      </c>
      <c r="EQ42" s="11">
        <v>99538</v>
      </c>
      <c r="ER42" s="11">
        <v>98521</v>
      </c>
      <c r="ES42" s="11">
        <v>97615</v>
      </c>
      <c r="ET42" s="11">
        <v>96744</v>
      </c>
      <c r="EU42" s="11">
        <v>96093</v>
      </c>
      <c r="EV42" s="12">
        <v>-12168</v>
      </c>
      <c r="EW42" s="163">
        <f t="shared" si="49"/>
        <v>-0.11239504530717437</v>
      </c>
      <c r="EY42" s="10" t="s">
        <v>14</v>
      </c>
      <c r="EZ42" s="11">
        <v>32595</v>
      </c>
      <c r="FA42" s="11">
        <v>32972</v>
      </c>
      <c r="FB42" s="11">
        <v>32781</v>
      </c>
      <c r="FC42" s="11">
        <v>32269</v>
      </c>
      <c r="FD42" s="11">
        <v>31525</v>
      </c>
      <c r="FE42" s="11">
        <v>30714</v>
      </c>
      <c r="FF42" s="11">
        <v>30020</v>
      </c>
      <c r="FG42" s="11">
        <v>29421</v>
      </c>
      <c r="FH42" s="11">
        <v>28953</v>
      </c>
      <c r="FI42" s="11">
        <v>28596</v>
      </c>
      <c r="FJ42" s="11">
        <v>28351</v>
      </c>
      <c r="FK42" s="11">
        <v>28130</v>
      </c>
      <c r="FL42" s="11">
        <v>27888</v>
      </c>
      <c r="FM42" s="12">
        <v>-4707</v>
      </c>
      <c r="FN42" s="163">
        <f t="shared" si="50"/>
        <v>-0.1444086516336861</v>
      </c>
      <c r="FP42" s="10" t="s">
        <v>14</v>
      </c>
      <c r="FQ42" s="11">
        <v>18112</v>
      </c>
      <c r="FR42" s="11">
        <v>18451</v>
      </c>
      <c r="FS42" s="11">
        <v>19135</v>
      </c>
      <c r="FT42" s="11">
        <v>20091</v>
      </c>
      <c r="FU42" s="11">
        <v>21232</v>
      </c>
      <c r="FV42" s="11">
        <v>22260</v>
      </c>
      <c r="FW42" s="11">
        <v>23078</v>
      </c>
      <c r="FX42" s="11">
        <v>24042</v>
      </c>
      <c r="FY42" s="11">
        <v>24425</v>
      </c>
      <c r="FZ42" s="11">
        <v>25397</v>
      </c>
      <c r="GA42" s="11">
        <v>25876</v>
      </c>
      <c r="GB42" s="11">
        <v>26233</v>
      </c>
      <c r="GC42" s="11">
        <v>26169</v>
      </c>
      <c r="GD42" s="12">
        <v>8057</v>
      </c>
      <c r="GE42" s="163">
        <f t="shared" si="51"/>
        <v>0.4448431978798586</v>
      </c>
      <c r="GG42" s="10" t="s">
        <v>14</v>
      </c>
      <c r="GH42" s="11">
        <v>7372</v>
      </c>
      <c r="GI42" s="11">
        <v>7465</v>
      </c>
      <c r="GJ42" s="11">
        <v>7671</v>
      </c>
      <c r="GK42" s="11">
        <v>7912</v>
      </c>
      <c r="GL42" s="11">
        <v>8099</v>
      </c>
      <c r="GM42" s="11">
        <v>8356</v>
      </c>
      <c r="GN42" s="11">
        <v>8645</v>
      </c>
      <c r="GO42" s="11">
        <v>8687</v>
      </c>
      <c r="GP42" s="11">
        <v>9132</v>
      </c>
      <c r="GQ42" s="11">
        <v>9028</v>
      </c>
      <c r="GR42" s="11">
        <v>9247</v>
      </c>
      <c r="GS42" s="11">
        <v>9508</v>
      </c>
      <c r="GT42" s="11">
        <v>10076</v>
      </c>
      <c r="GU42" s="12">
        <v>2704</v>
      </c>
      <c r="GV42" s="163">
        <f t="shared" si="52"/>
        <v>0.36679327183939225</v>
      </c>
      <c r="GX42" s="10" t="s">
        <v>14</v>
      </c>
      <c r="GY42" s="11">
        <v>218624</v>
      </c>
      <c r="GZ42" s="11">
        <v>217235</v>
      </c>
      <c r="HA42" s="11">
        <v>215887</v>
      </c>
      <c r="HB42" s="11">
        <v>214572</v>
      </c>
      <c r="HC42" s="11">
        <v>213276</v>
      </c>
      <c r="HD42" s="11">
        <v>212000</v>
      </c>
      <c r="HE42" s="11">
        <v>210735</v>
      </c>
      <c r="HF42" s="11">
        <v>209482</v>
      </c>
      <c r="HG42" s="11">
        <v>208229</v>
      </c>
      <c r="HH42" s="11">
        <v>207000</v>
      </c>
      <c r="HI42" s="11">
        <v>205787</v>
      </c>
      <c r="HJ42" s="11">
        <v>204575</v>
      </c>
      <c r="HK42" s="11">
        <v>203356</v>
      </c>
      <c r="HL42" s="12">
        <v>-15268</v>
      </c>
      <c r="HM42" s="163">
        <f t="shared" si="53"/>
        <v>-6.9836797423887598E-2</v>
      </c>
    </row>
    <row r="43" spans="2:221" x14ac:dyDescent="0.25">
      <c r="B43" s="10" t="str">
        <f>Pohjatiedot!C14</f>
        <v>Kanta-Häme</v>
      </c>
      <c r="C43" s="11">
        <f>Pohjatiedot!D14</f>
        <v>1269</v>
      </c>
      <c r="D43" s="11">
        <f>Pohjatiedot!E14</f>
        <v>1234</v>
      </c>
      <c r="E43" s="11">
        <f>Pohjatiedot!F14</f>
        <v>1209</v>
      </c>
      <c r="F43" s="11">
        <f>Pohjatiedot!G14</f>
        <v>1188</v>
      </c>
      <c r="G43" s="11">
        <f>Pohjatiedot!H14</f>
        <v>1166</v>
      </c>
      <c r="H43" s="11">
        <f>Pohjatiedot!I14</f>
        <v>1149</v>
      </c>
      <c r="I43" s="11">
        <f>Pohjatiedot!J14</f>
        <v>1129</v>
      </c>
      <c r="J43" s="11">
        <f>Pohjatiedot!K14</f>
        <v>1112</v>
      </c>
      <c r="K43" s="11">
        <f>Pohjatiedot!L14</f>
        <v>1100</v>
      </c>
      <c r="L43" s="11">
        <f>Pohjatiedot!M14</f>
        <v>1090</v>
      </c>
      <c r="M43" s="11">
        <f>Pohjatiedot!N14</f>
        <v>1075</v>
      </c>
      <c r="N43" s="11">
        <f>Pohjatiedot!O14</f>
        <v>1066</v>
      </c>
      <c r="O43" s="11">
        <f>Pohjatiedot!P14</f>
        <v>1058</v>
      </c>
      <c r="P43" s="12">
        <f t="shared" si="22"/>
        <v>-211</v>
      </c>
      <c r="Q43" s="163">
        <f t="shared" si="23"/>
        <v>-0.16627265563435778</v>
      </c>
      <c r="S43" s="10" t="str">
        <f>Pohjatiedot!S14</f>
        <v>Kanta-Häme</v>
      </c>
      <c r="T43" s="11">
        <f>Pohjatiedot!T14</f>
        <v>7937</v>
      </c>
      <c r="U43" s="11">
        <f>Pohjatiedot!U14</f>
        <v>7477</v>
      </c>
      <c r="V43" s="11">
        <f>Pohjatiedot!V14</f>
        <v>7026</v>
      </c>
      <c r="W43" s="11">
        <f>Pohjatiedot!W14</f>
        <v>6698</v>
      </c>
      <c r="X43" s="11">
        <f>Pohjatiedot!X14</f>
        <v>6452</v>
      </c>
      <c r="Y43" s="11">
        <f>Pohjatiedot!Y14</f>
        <v>6195</v>
      </c>
      <c r="Z43" s="11">
        <f>Pohjatiedot!Z14</f>
        <v>6080</v>
      </c>
      <c r="AA43" s="11">
        <f>Pohjatiedot!AA14</f>
        <v>5993</v>
      </c>
      <c r="AB43" s="11">
        <f>Pohjatiedot!AB14</f>
        <v>5908</v>
      </c>
      <c r="AC43" s="11">
        <f>Pohjatiedot!AC14</f>
        <v>5829</v>
      </c>
      <c r="AD43" s="11">
        <f>Pohjatiedot!AD14</f>
        <v>5762</v>
      </c>
      <c r="AE43" s="11">
        <f>Pohjatiedot!AE14</f>
        <v>5696</v>
      </c>
      <c r="AF43" s="11">
        <f>Pohjatiedot!AF14</f>
        <v>5641</v>
      </c>
      <c r="AG43" s="12">
        <f t="shared" si="24"/>
        <v>-2296</v>
      </c>
      <c r="AH43" s="163">
        <f t="shared" si="25"/>
        <v>-0.28927806475998485</v>
      </c>
      <c r="AJ43" s="10" t="str">
        <f>Pohjatiedot!AI14</f>
        <v>Kanta-Häme</v>
      </c>
      <c r="AK43" s="11">
        <f>Pohjatiedot!AJ14</f>
        <v>1765</v>
      </c>
      <c r="AL43" s="11">
        <f>Pohjatiedot!AK14</f>
        <v>1756</v>
      </c>
      <c r="AM43" s="11">
        <f>Pohjatiedot!AL14</f>
        <v>1725</v>
      </c>
      <c r="AN43" s="11">
        <f>Pohjatiedot!AM14</f>
        <v>1581</v>
      </c>
      <c r="AO43" s="11">
        <f>Pohjatiedot!AN14</f>
        <v>1488</v>
      </c>
      <c r="AP43" s="11">
        <f>Pohjatiedot!AO14</f>
        <v>1480</v>
      </c>
      <c r="AQ43" s="11">
        <f>Pohjatiedot!AP14</f>
        <v>1326</v>
      </c>
      <c r="AR43" s="11">
        <f>Pohjatiedot!AQ14</f>
        <v>1281</v>
      </c>
      <c r="AS43" s="11">
        <f>Pohjatiedot!AR14</f>
        <v>1262</v>
      </c>
      <c r="AT43" s="11">
        <f>Pohjatiedot!AS14</f>
        <v>1245</v>
      </c>
      <c r="AU43" s="11">
        <f>Pohjatiedot!AT14</f>
        <v>1231</v>
      </c>
      <c r="AV43" s="11">
        <f>Pohjatiedot!AU14</f>
        <v>1219</v>
      </c>
      <c r="AW43" s="11">
        <f>Pohjatiedot!AV14</f>
        <v>1202</v>
      </c>
      <c r="AX43" s="12">
        <f t="shared" si="26"/>
        <v>-563</v>
      </c>
      <c r="AY43" s="163">
        <f t="shared" si="27"/>
        <v>-0.31898016997167133</v>
      </c>
      <c r="AZ43" s="9"/>
      <c r="BA43" s="10" t="str">
        <f t="shared" si="28"/>
        <v>Kanta-Häme</v>
      </c>
      <c r="BB43" s="11">
        <f t="shared" si="29"/>
        <v>9702</v>
      </c>
      <c r="BC43" s="11">
        <f t="shared" si="30"/>
        <v>9233</v>
      </c>
      <c r="BD43" s="11">
        <f t="shared" si="31"/>
        <v>8751</v>
      </c>
      <c r="BE43" s="11">
        <f t="shared" si="32"/>
        <v>8279</v>
      </c>
      <c r="BF43" s="11">
        <f t="shared" si="33"/>
        <v>7940</v>
      </c>
      <c r="BG43" s="11">
        <f t="shared" si="34"/>
        <v>7675</v>
      </c>
      <c r="BH43" s="11">
        <f t="shared" si="35"/>
        <v>7406</v>
      </c>
      <c r="BI43" s="11">
        <f t="shared" si="36"/>
        <v>7274</v>
      </c>
      <c r="BJ43" s="11">
        <f t="shared" si="37"/>
        <v>7170</v>
      </c>
      <c r="BK43" s="11">
        <f t="shared" si="38"/>
        <v>7074</v>
      </c>
      <c r="BL43" s="11">
        <f t="shared" si="39"/>
        <v>6993</v>
      </c>
      <c r="BM43" s="11">
        <f t="shared" si="40"/>
        <v>6915</v>
      </c>
      <c r="BN43" s="11">
        <f t="shared" si="41"/>
        <v>6843</v>
      </c>
      <c r="BO43" s="12">
        <f t="shared" si="42"/>
        <v>-2859</v>
      </c>
      <c r="BP43" s="163">
        <f t="shared" si="43"/>
        <v>-0.29468150896722323</v>
      </c>
      <c r="BR43" s="10" t="str">
        <f>Pohjatiedot!AY14</f>
        <v>Kanta-Häme</v>
      </c>
      <c r="BS43" s="11">
        <f>Pohjatiedot!AZ14</f>
        <v>11751</v>
      </c>
      <c r="BT43" s="11">
        <f>Pohjatiedot!BA14</f>
        <v>11515</v>
      </c>
      <c r="BU43" s="11">
        <f>Pohjatiedot!BB14</f>
        <v>11282</v>
      </c>
      <c r="BV43" s="11">
        <f>Pohjatiedot!BC14</f>
        <v>11062</v>
      </c>
      <c r="BW43" s="11">
        <f>Pohjatiedot!BD14</f>
        <v>10657</v>
      </c>
      <c r="BX43" s="11">
        <f>Pohjatiedot!BE14</f>
        <v>10309</v>
      </c>
      <c r="BY43" s="11">
        <f>Pohjatiedot!BF14</f>
        <v>9935</v>
      </c>
      <c r="BZ43" s="11">
        <f>Pohjatiedot!BG14</f>
        <v>9505</v>
      </c>
      <c r="CA43" s="11">
        <f>Pohjatiedot!BH14</f>
        <v>9048</v>
      </c>
      <c r="CB43" s="11">
        <f>Pohjatiedot!BI14</f>
        <v>8600</v>
      </c>
      <c r="CC43" s="11">
        <f>Pohjatiedot!BJ14</f>
        <v>8271</v>
      </c>
      <c r="CD43" s="11">
        <f>Pohjatiedot!BK14</f>
        <v>8019</v>
      </c>
      <c r="CE43" s="11">
        <f>Pohjatiedot!BL14</f>
        <v>7769</v>
      </c>
      <c r="CF43" s="12">
        <f t="shared" si="44"/>
        <v>-3982</v>
      </c>
      <c r="CG43" s="163">
        <f t="shared" si="45"/>
        <v>-0.33886477746574761</v>
      </c>
      <c r="CI43" s="10" t="s">
        <v>15</v>
      </c>
      <c r="CJ43" s="11">
        <v>5893</v>
      </c>
      <c r="CK43" s="11">
        <v>5940</v>
      </c>
      <c r="CL43" s="11">
        <v>5956</v>
      </c>
      <c r="CM43" s="11">
        <v>5994</v>
      </c>
      <c r="CN43" s="11">
        <v>5991</v>
      </c>
      <c r="CO43" s="11">
        <v>5856</v>
      </c>
      <c r="CP43" s="11">
        <v>5779</v>
      </c>
      <c r="CQ43" s="11">
        <v>5575</v>
      </c>
      <c r="CR43" s="11">
        <v>5489</v>
      </c>
      <c r="CS43" s="11">
        <v>5364</v>
      </c>
      <c r="CT43" s="11">
        <v>5191</v>
      </c>
      <c r="CU43" s="11">
        <v>4940</v>
      </c>
      <c r="CV43" s="11">
        <v>4707</v>
      </c>
      <c r="CW43" s="12">
        <v>-1186</v>
      </c>
      <c r="CX43" s="163">
        <f t="shared" si="46"/>
        <v>-0.20125572713388762</v>
      </c>
      <c r="CZ43" s="10" t="s">
        <v>15</v>
      </c>
      <c r="DA43" s="11">
        <v>5673</v>
      </c>
      <c r="DB43" s="11">
        <v>5675</v>
      </c>
      <c r="DC43" s="11">
        <v>5762</v>
      </c>
      <c r="DD43" s="11">
        <v>5780</v>
      </c>
      <c r="DE43" s="11">
        <v>5836</v>
      </c>
      <c r="DF43" s="11">
        <v>5853</v>
      </c>
      <c r="DG43" s="11">
        <v>5892</v>
      </c>
      <c r="DH43" s="11">
        <v>5899</v>
      </c>
      <c r="DI43" s="11">
        <v>5767</v>
      </c>
      <c r="DJ43" s="11">
        <v>5700</v>
      </c>
      <c r="DK43" s="11">
        <v>5517</v>
      </c>
      <c r="DL43" s="11">
        <v>5435</v>
      </c>
      <c r="DM43" s="11">
        <v>5323</v>
      </c>
      <c r="DN43" s="12">
        <v>-350</v>
      </c>
      <c r="DO43" s="163">
        <f t="shared" si="47"/>
        <v>-6.16957518068042E-2</v>
      </c>
      <c r="DQ43" s="10" t="s">
        <v>15</v>
      </c>
      <c r="DR43" s="11">
        <v>8151</v>
      </c>
      <c r="DS43" s="11">
        <v>7987</v>
      </c>
      <c r="DT43" s="11">
        <v>7836</v>
      </c>
      <c r="DU43" s="11">
        <v>7753</v>
      </c>
      <c r="DV43" s="11">
        <v>7770</v>
      </c>
      <c r="DW43" s="11">
        <v>7779</v>
      </c>
      <c r="DX43" s="11">
        <v>7771</v>
      </c>
      <c r="DY43" s="11">
        <v>7855</v>
      </c>
      <c r="DZ43" s="11">
        <v>7964</v>
      </c>
      <c r="EA43" s="11">
        <v>7991</v>
      </c>
      <c r="EB43" s="11">
        <v>8029</v>
      </c>
      <c r="EC43" s="11">
        <v>7995</v>
      </c>
      <c r="ED43" s="11">
        <v>7944</v>
      </c>
      <c r="EE43" s="12">
        <v>-207</v>
      </c>
      <c r="EF43" s="163">
        <f t="shared" si="48"/>
        <v>-2.539565697460433E-2</v>
      </c>
      <c r="EH43" s="10" t="s">
        <v>15</v>
      </c>
      <c r="EI43" s="11">
        <v>86687</v>
      </c>
      <c r="EJ43" s="11">
        <v>85654</v>
      </c>
      <c r="EK43" s="11">
        <v>84652</v>
      </c>
      <c r="EL43" s="11">
        <v>83642</v>
      </c>
      <c r="EM43" s="11">
        <v>82601</v>
      </c>
      <c r="EN43" s="11">
        <v>81809</v>
      </c>
      <c r="EO43" s="11">
        <v>80957</v>
      </c>
      <c r="EP43" s="11">
        <v>80150</v>
      </c>
      <c r="EQ43" s="11">
        <v>79274</v>
      </c>
      <c r="ER43" s="11">
        <v>78483</v>
      </c>
      <c r="ES43" s="11">
        <v>77738</v>
      </c>
      <c r="ET43" s="11">
        <v>77078</v>
      </c>
      <c r="EU43" s="11">
        <v>76488</v>
      </c>
      <c r="EV43" s="12">
        <v>-10199</v>
      </c>
      <c r="EW43" s="163">
        <f t="shared" si="49"/>
        <v>-0.1176531659879797</v>
      </c>
      <c r="EY43" s="10" t="s">
        <v>15</v>
      </c>
      <c r="EZ43" s="11">
        <v>24288</v>
      </c>
      <c r="FA43" s="11">
        <v>24781</v>
      </c>
      <c r="FB43" s="11">
        <v>24781</v>
      </c>
      <c r="FC43" s="11">
        <v>24510</v>
      </c>
      <c r="FD43" s="11">
        <v>24218</v>
      </c>
      <c r="FE43" s="11">
        <v>23782</v>
      </c>
      <c r="FF43" s="11">
        <v>23556</v>
      </c>
      <c r="FG43" s="11">
        <v>23299</v>
      </c>
      <c r="FH43" s="11">
        <v>23229</v>
      </c>
      <c r="FI43" s="11">
        <v>23170</v>
      </c>
      <c r="FJ43" s="11">
        <v>23138</v>
      </c>
      <c r="FK43" s="11">
        <v>23058</v>
      </c>
      <c r="FL43" s="11">
        <v>23002</v>
      </c>
      <c r="FM43" s="12">
        <v>-1286</v>
      </c>
      <c r="FN43" s="163">
        <f t="shared" si="50"/>
        <v>-5.2947957839262205E-2</v>
      </c>
      <c r="FP43" s="10" t="s">
        <v>15</v>
      </c>
      <c r="FQ43" s="11">
        <v>12669</v>
      </c>
      <c r="FR43" s="11">
        <v>13003</v>
      </c>
      <c r="FS43" s="11">
        <v>13724</v>
      </c>
      <c r="FT43" s="11">
        <v>14706</v>
      </c>
      <c r="FU43" s="11">
        <v>15710</v>
      </c>
      <c r="FV43" s="11">
        <v>16587</v>
      </c>
      <c r="FW43" s="11">
        <v>17292</v>
      </c>
      <c r="FX43" s="11">
        <v>18181</v>
      </c>
      <c r="FY43" s="11">
        <v>18541</v>
      </c>
      <c r="FZ43" s="11">
        <v>19351</v>
      </c>
      <c r="GA43" s="11">
        <v>19865</v>
      </c>
      <c r="GB43" s="11">
        <v>20287</v>
      </c>
      <c r="GC43" s="11">
        <v>20356</v>
      </c>
      <c r="GD43" s="12">
        <v>7687</v>
      </c>
      <c r="GE43" s="163">
        <f t="shared" si="51"/>
        <v>0.60675665009077284</v>
      </c>
      <c r="GG43" s="10" t="s">
        <v>15</v>
      </c>
      <c r="GH43" s="11">
        <v>5281</v>
      </c>
      <c r="GI43" s="11">
        <v>5328</v>
      </c>
      <c r="GJ43" s="11">
        <v>5433</v>
      </c>
      <c r="GK43" s="11">
        <v>5540</v>
      </c>
      <c r="GL43" s="11">
        <v>5669</v>
      </c>
      <c r="GM43" s="11">
        <v>5888</v>
      </c>
      <c r="GN43" s="11">
        <v>6118</v>
      </c>
      <c r="GO43" s="11">
        <v>6149</v>
      </c>
      <c r="GP43" s="11">
        <v>6588</v>
      </c>
      <c r="GQ43" s="11">
        <v>6528</v>
      </c>
      <c r="GR43" s="11">
        <v>6723</v>
      </c>
      <c r="GS43" s="11">
        <v>6950</v>
      </c>
      <c r="GT43" s="11">
        <v>7479</v>
      </c>
      <c r="GU43" s="12">
        <v>2198</v>
      </c>
      <c r="GV43" s="163">
        <f t="shared" si="52"/>
        <v>0.41620905131603858</v>
      </c>
      <c r="GX43" s="10" t="s">
        <v>15</v>
      </c>
      <c r="GY43" s="11">
        <v>171364</v>
      </c>
      <c r="GZ43" s="11">
        <v>170350</v>
      </c>
      <c r="HA43" s="11">
        <v>169386</v>
      </c>
      <c r="HB43" s="11">
        <v>168454</v>
      </c>
      <c r="HC43" s="11">
        <v>167558</v>
      </c>
      <c r="HD43" s="11">
        <v>166687</v>
      </c>
      <c r="HE43" s="11">
        <v>165835</v>
      </c>
      <c r="HF43" s="11">
        <v>164999</v>
      </c>
      <c r="HG43" s="11">
        <v>164170</v>
      </c>
      <c r="HH43" s="11">
        <v>163351</v>
      </c>
      <c r="HI43" s="11">
        <v>162540</v>
      </c>
      <c r="HJ43" s="11">
        <v>161743</v>
      </c>
      <c r="HK43" s="11">
        <v>160969</v>
      </c>
      <c r="HL43" s="12">
        <v>-10395</v>
      </c>
      <c r="HM43" s="163">
        <f t="shared" si="53"/>
        <v>-6.0660348731355507E-2</v>
      </c>
    </row>
    <row r="44" spans="2:221" x14ac:dyDescent="0.25">
      <c r="B44" s="10" t="str">
        <f>Pohjatiedot!C15</f>
        <v>Pirkanmaa</v>
      </c>
      <c r="C44" s="11">
        <f>Pohjatiedot!D15</f>
        <v>4447</v>
      </c>
      <c r="D44" s="11">
        <f>Pohjatiedot!E15</f>
        <v>4363</v>
      </c>
      <c r="E44" s="11">
        <f>Pohjatiedot!F15</f>
        <v>4374</v>
      </c>
      <c r="F44" s="11">
        <f>Pohjatiedot!G15</f>
        <v>4383</v>
      </c>
      <c r="G44" s="11">
        <f>Pohjatiedot!H15</f>
        <v>4390</v>
      </c>
      <c r="H44" s="11">
        <f>Pohjatiedot!I15</f>
        <v>4392</v>
      </c>
      <c r="I44" s="11">
        <f>Pohjatiedot!J15</f>
        <v>4393</v>
      </c>
      <c r="J44" s="11">
        <f>Pohjatiedot!K15</f>
        <v>4388</v>
      </c>
      <c r="K44" s="11">
        <f>Pohjatiedot!L15</f>
        <v>4383</v>
      </c>
      <c r="L44" s="11">
        <f>Pohjatiedot!M15</f>
        <v>4373</v>
      </c>
      <c r="M44" s="11">
        <f>Pohjatiedot!N15</f>
        <v>4362</v>
      </c>
      <c r="N44" s="11">
        <f>Pohjatiedot!O15</f>
        <v>4356</v>
      </c>
      <c r="O44" s="11">
        <f>Pohjatiedot!P15</f>
        <v>4346</v>
      </c>
      <c r="P44" s="12">
        <f t="shared" si="22"/>
        <v>-101</v>
      </c>
      <c r="Q44" s="163">
        <f t="shared" si="23"/>
        <v>-2.2711940634135397E-2</v>
      </c>
      <c r="S44" s="10" t="str">
        <f>Pohjatiedot!S15</f>
        <v>Pirkanmaa</v>
      </c>
      <c r="T44" s="11">
        <f>Pohjatiedot!T15</f>
        <v>26282</v>
      </c>
      <c r="U44" s="11">
        <f>Pohjatiedot!U15</f>
        <v>25178</v>
      </c>
      <c r="V44" s="11">
        <f>Pohjatiedot!V15</f>
        <v>24198</v>
      </c>
      <c r="W44" s="11">
        <f>Pohjatiedot!W15</f>
        <v>23302</v>
      </c>
      <c r="X44" s="11">
        <f>Pohjatiedot!X15</f>
        <v>22657</v>
      </c>
      <c r="Y44" s="11">
        <f>Pohjatiedot!Y15</f>
        <v>22327</v>
      </c>
      <c r="Z44" s="11">
        <f>Pohjatiedot!Z15</f>
        <v>22255</v>
      </c>
      <c r="AA44" s="11">
        <f>Pohjatiedot!AA15</f>
        <v>22274</v>
      </c>
      <c r="AB44" s="11">
        <f>Pohjatiedot!AB15</f>
        <v>22274</v>
      </c>
      <c r="AC44" s="11">
        <f>Pohjatiedot!AC15</f>
        <v>22258</v>
      </c>
      <c r="AD44" s="11">
        <f>Pohjatiedot!AD15</f>
        <v>22235</v>
      </c>
      <c r="AE44" s="11">
        <f>Pohjatiedot!AE15</f>
        <v>22193</v>
      </c>
      <c r="AF44" s="11">
        <f>Pohjatiedot!AF15</f>
        <v>22162</v>
      </c>
      <c r="AG44" s="12">
        <f t="shared" si="24"/>
        <v>-4120</v>
      </c>
      <c r="AH44" s="163">
        <f t="shared" si="25"/>
        <v>-0.15676128148542734</v>
      </c>
      <c r="AJ44" s="10" t="str">
        <f>Pohjatiedot!AI15</f>
        <v>Pirkanmaa</v>
      </c>
      <c r="AK44" s="11">
        <f>Pohjatiedot!AJ15</f>
        <v>6021</v>
      </c>
      <c r="AL44" s="11">
        <f>Pohjatiedot!AK15</f>
        <v>5702</v>
      </c>
      <c r="AM44" s="11">
        <f>Pohjatiedot!AL15</f>
        <v>5496</v>
      </c>
      <c r="AN44" s="11">
        <f>Pohjatiedot!AM15</f>
        <v>5413</v>
      </c>
      <c r="AO44" s="11">
        <f>Pohjatiedot!AN15</f>
        <v>5168</v>
      </c>
      <c r="AP44" s="11">
        <f>Pohjatiedot!AO15</f>
        <v>4860</v>
      </c>
      <c r="AQ44" s="11">
        <f>Pohjatiedot!AP15</f>
        <v>4600</v>
      </c>
      <c r="AR44" s="11">
        <f>Pohjatiedot!AQ15</f>
        <v>4497</v>
      </c>
      <c r="AS44" s="11">
        <f>Pohjatiedot!AR15</f>
        <v>4506</v>
      </c>
      <c r="AT44" s="11">
        <f>Pohjatiedot!AS15</f>
        <v>4514</v>
      </c>
      <c r="AU44" s="11">
        <f>Pohjatiedot!AT15</f>
        <v>4515</v>
      </c>
      <c r="AV44" s="11">
        <f>Pohjatiedot!AU15</f>
        <v>4523</v>
      </c>
      <c r="AW44" s="11">
        <f>Pohjatiedot!AV15</f>
        <v>4508</v>
      </c>
      <c r="AX44" s="12">
        <f t="shared" si="26"/>
        <v>-1513</v>
      </c>
      <c r="AY44" s="163">
        <f t="shared" si="27"/>
        <v>-0.2512871616010629</v>
      </c>
      <c r="AZ44" s="9"/>
      <c r="BA44" s="10" t="str">
        <f t="shared" si="28"/>
        <v>Pirkanmaa</v>
      </c>
      <c r="BB44" s="11">
        <f t="shared" si="29"/>
        <v>32303</v>
      </c>
      <c r="BC44" s="11">
        <f t="shared" si="30"/>
        <v>30880</v>
      </c>
      <c r="BD44" s="11">
        <f t="shared" si="31"/>
        <v>29694</v>
      </c>
      <c r="BE44" s="11">
        <f t="shared" si="32"/>
        <v>28715</v>
      </c>
      <c r="BF44" s="11">
        <f t="shared" si="33"/>
        <v>27825</v>
      </c>
      <c r="BG44" s="11">
        <f t="shared" si="34"/>
        <v>27187</v>
      </c>
      <c r="BH44" s="11">
        <f t="shared" si="35"/>
        <v>26855</v>
      </c>
      <c r="BI44" s="11">
        <f t="shared" si="36"/>
        <v>26771</v>
      </c>
      <c r="BJ44" s="11">
        <f t="shared" si="37"/>
        <v>26780</v>
      </c>
      <c r="BK44" s="11">
        <f t="shared" si="38"/>
        <v>26772</v>
      </c>
      <c r="BL44" s="11">
        <f t="shared" si="39"/>
        <v>26750</v>
      </c>
      <c r="BM44" s="11">
        <f t="shared" si="40"/>
        <v>26716</v>
      </c>
      <c r="BN44" s="11">
        <f t="shared" si="41"/>
        <v>26670</v>
      </c>
      <c r="BO44" s="12">
        <f t="shared" si="42"/>
        <v>-5633</v>
      </c>
      <c r="BP44" s="163">
        <f t="shared" si="43"/>
        <v>-0.17438008853666842</v>
      </c>
      <c r="BR44" s="10" t="str">
        <f>Pohjatiedot!AY15</f>
        <v>Pirkanmaa</v>
      </c>
      <c r="BS44" s="11">
        <f>Pohjatiedot!AZ15</f>
        <v>34598</v>
      </c>
      <c r="BT44" s="11">
        <f>Pohjatiedot!BA15</f>
        <v>35073</v>
      </c>
      <c r="BU44" s="11">
        <f>Pohjatiedot!BB15</f>
        <v>35118</v>
      </c>
      <c r="BV44" s="11">
        <f>Pohjatiedot!BC15</f>
        <v>34882</v>
      </c>
      <c r="BW44" s="11">
        <f>Pohjatiedot!BD15</f>
        <v>34448</v>
      </c>
      <c r="BX44" s="11">
        <f>Pohjatiedot!BE15</f>
        <v>33802</v>
      </c>
      <c r="BY44" s="11">
        <f>Pohjatiedot!BF15</f>
        <v>32949</v>
      </c>
      <c r="BZ44" s="11">
        <f>Pohjatiedot!BG15</f>
        <v>31545</v>
      </c>
      <c r="CA44" s="11">
        <f>Pohjatiedot!BH15</f>
        <v>30355</v>
      </c>
      <c r="CB44" s="11">
        <f>Pohjatiedot!BI15</f>
        <v>29361</v>
      </c>
      <c r="CC44" s="11">
        <f>Pohjatiedot!BJ15</f>
        <v>28468</v>
      </c>
      <c r="CD44" s="11">
        <f>Pohjatiedot!BK15</f>
        <v>27811</v>
      </c>
      <c r="CE44" s="11">
        <f>Pohjatiedot!BL15</f>
        <v>27466</v>
      </c>
      <c r="CF44" s="12">
        <f t="shared" si="44"/>
        <v>-7132</v>
      </c>
      <c r="CG44" s="163">
        <f t="shared" si="45"/>
        <v>-0.20613908318399909</v>
      </c>
      <c r="CI44" s="10" t="s">
        <v>16</v>
      </c>
      <c r="CJ44" s="11">
        <v>16353</v>
      </c>
      <c r="CK44" s="11">
        <v>16811</v>
      </c>
      <c r="CL44" s="11">
        <v>17059</v>
      </c>
      <c r="CM44" s="11">
        <v>17340</v>
      </c>
      <c r="CN44" s="11">
        <v>17631</v>
      </c>
      <c r="CO44" s="11">
        <v>17787</v>
      </c>
      <c r="CP44" s="11">
        <v>17758</v>
      </c>
      <c r="CQ44" s="11">
        <v>17919</v>
      </c>
      <c r="CR44" s="11">
        <v>17793</v>
      </c>
      <c r="CS44" s="11">
        <v>17587</v>
      </c>
      <c r="CT44" s="11">
        <v>16994</v>
      </c>
      <c r="CU44" s="11">
        <v>16465</v>
      </c>
      <c r="CV44" s="11">
        <v>15821</v>
      </c>
      <c r="CW44" s="12">
        <v>-532</v>
      </c>
      <c r="CX44" s="163">
        <f t="shared" si="46"/>
        <v>-3.2532257078211946E-2</v>
      </c>
      <c r="CZ44" s="10" t="s">
        <v>16</v>
      </c>
      <c r="DA44" s="11">
        <v>15814</v>
      </c>
      <c r="DB44" s="11">
        <v>15948</v>
      </c>
      <c r="DC44" s="11">
        <v>16309</v>
      </c>
      <c r="DD44" s="11">
        <v>16773</v>
      </c>
      <c r="DE44" s="11">
        <v>17222</v>
      </c>
      <c r="DF44" s="11">
        <v>17454</v>
      </c>
      <c r="DG44" s="11">
        <v>17737</v>
      </c>
      <c r="DH44" s="11">
        <v>18022</v>
      </c>
      <c r="DI44" s="11">
        <v>18179</v>
      </c>
      <c r="DJ44" s="11">
        <v>18152</v>
      </c>
      <c r="DK44" s="11">
        <v>18296</v>
      </c>
      <c r="DL44" s="11">
        <v>18169</v>
      </c>
      <c r="DM44" s="11">
        <v>17947</v>
      </c>
      <c r="DN44" s="12">
        <v>2133</v>
      </c>
      <c r="DO44" s="163">
        <f t="shared" si="47"/>
        <v>0.13488048564563049</v>
      </c>
      <c r="DQ44" s="10" t="s">
        <v>16</v>
      </c>
      <c r="DR44" s="11">
        <v>31956</v>
      </c>
      <c r="DS44" s="11">
        <v>31520</v>
      </c>
      <c r="DT44" s="11">
        <v>31200</v>
      </c>
      <c r="DU44" s="11">
        <v>30747</v>
      </c>
      <c r="DV44" s="11">
        <v>30677</v>
      </c>
      <c r="DW44" s="11">
        <v>30842</v>
      </c>
      <c r="DX44" s="11">
        <v>31211</v>
      </c>
      <c r="DY44" s="11">
        <v>31664</v>
      </c>
      <c r="DZ44" s="11">
        <v>32262</v>
      </c>
      <c r="EA44" s="11">
        <v>32799</v>
      </c>
      <c r="EB44" s="11">
        <v>33192</v>
      </c>
      <c r="EC44" s="11">
        <v>33552</v>
      </c>
      <c r="ED44" s="11">
        <v>33662</v>
      </c>
      <c r="EE44" s="12">
        <v>1706</v>
      </c>
      <c r="EF44" s="163">
        <f t="shared" si="48"/>
        <v>5.3385905620227714E-2</v>
      </c>
      <c r="EH44" s="10" t="s">
        <v>16</v>
      </c>
      <c r="EI44" s="11">
        <v>269741</v>
      </c>
      <c r="EJ44" s="11">
        <v>270547</v>
      </c>
      <c r="EK44" s="11">
        <v>271376</v>
      </c>
      <c r="EL44" s="11">
        <v>272014</v>
      </c>
      <c r="EM44" s="11">
        <v>272484</v>
      </c>
      <c r="EN44" s="11">
        <v>273349</v>
      </c>
      <c r="EO44" s="11">
        <v>273702</v>
      </c>
      <c r="EP44" s="11">
        <v>273998</v>
      </c>
      <c r="EQ44" s="11">
        <v>274116</v>
      </c>
      <c r="ER44" s="11">
        <v>274435</v>
      </c>
      <c r="ES44" s="11">
        <v>274925</v>
      </c>
      <c r="ET44" s="11">
        <v>275356</v>
      </c>
      <c r="EU44" s="11">
        <v>276083</v>
      </c>
      <c r="EV44" s="12">
        <v>6342</v>
      </c>
      <c r="EW44" s="163">
        <f t="shared" si="49"/>
        <v>2.3511442457764931E-2</v>
      </c>
      <c r="EY44" s="10" t="s">
        <v>16</v>
      </c>
      <c r="EZ44" s="11">
        <v>62521</v>
      </c>
      <c r="FA44" s="11">
        <v>63692</v>
      </c>
      <c r="FB44" s="11">
        <v>63702</v>
      </c>
      <c r="FC44" s="11">
        <v>63190</v>
      </c>
      <c r="FD44" s="11">
        <v>62380</v>
      </c>
      <c r="FE44" s="11">
        <v>61296</v>
      </c>
      <c r="FF44" s="11">
        <v>60648</v>
      </c>
      <c r="FG44" s="11">
        <v>60359</v>
      </c>
      <c r="FH44" s="11">
        <v>60283</v>
      </c>
      <c r="FI44" s="11">
        <v>60170</v>
      </c>
      <c r="FJ44" s="11">
        <v>60241</v>
      </c>
      <c r="FK44" s="11">
        <v>60312</v>
      </c>
      <c r="FL44" s="11">
        <v>60347</v>
      </c>
      <c r="FM44" s="12">
        <v>-2174</v>
      </c>
      <c r="FN44" s="163">
        <f t="shared" si="50"/>
        <v>-3.4772316501655465E-2</v>
      </c>
      <c r="FP44" s="10" t="s">
        <v>16</v>
      </c>
      <c r="FQ44" s="11">
        <v>33371</v>
      </c>
      <c r="FR44" s="11">
        <v>34322</v>
      </c>
      <c r="FS44" s="11">
        <v>36204</v>
      </c>
      <c r="FT44" s="11">
        <v>38746</v>
      </c>
      <c r="FU44" s="11">
        <v>41298</v>
      </c>
      <c r="FV44" s="11">
        <v>43599</v>
      </c>
      <c r="FW44" s="11">
        <v>45693</v>
      </c>
      <c r="FX44" s="11">
        <v>47752</v>
      </c>
      <c r="FY44" s="11">
        <v>48785</v>
      </c>
      <c r="FZ44" s="11">
        <v>50686</v>
      </c>
      <c r="GA44" s="11">
        <v>51907</v>
      </c>
      <c r="GB44" s="11">
        <v>52950</v>
      </c>
      <c r="GC44" s="11">
        <v>53121</v>
      </c>
      <c r="GD44" s="12">
        <v>19750</v>
      </c>
      <c r="GE44" s="163">
        <f t="shared" si="51"/>
        <v>0.59183123070929855</v>
      </c>
      <c r="GG44" s="10" t="s">
        <v>16</v>
      </c>
      <c r="GH44" s="11">
        <v>13991</v>
      </c>
      <c r="GI44" s="11">
        <v>14253</v>
      </c>
      <c r="GJ44" s="11">
        <v>14564</v>
      </c>
      <c r="GK44" s="11">
        <v>14883</v>
      </c>
      <c r="GL44" s="11">
        <v>15293</v>
      </c>
      <c r="GM44" s="11">
        <v>15816</v>
      </c>
      <c r="GN44" s="11">
        <v>16346</v>
      </c>
      <c r="GO44" s="11">
        <v>16555</v>
      </c>
      <c r="GP44" s="11">
        <v>17626</v>
      </c>
      <c r="GQ44" s="11">
        <v>17706</v>
      </c>
      <c r="GR44" s="11">
        <v>18279</v>
      </c>
      <c r="GS44" s="11">
        <v>18990</v>
      </c>
      <c r="GT44" s="11">
        <v>20374</v>
      </c>
      <c r="GU44" s="12">
        <v>6383</v>
      </c>
      <c r="GV44" s="163">
        <f t="shared" si="52"/>
        <v>0.45622185690801231</v>
      </c>
      <c r="GX44" s="10" t="s">
        <v>16</v>
      </c>
      <c r="GY44" s="11">
        <v>515095</v>
      </c>
      <c r="GZ44" s="11">
        <v>517409</v>
      </c>
      <c r="HA44" s="11">
        <v>519600</v>
      </c>
      <c r="HB44" s="11">
        <v>521673</v>
      </c>
      <c r="HC44" s="11">
        <v>523648</v>
      </c>
      <c r="HD44" s="11">
        <v>525524</v>
      </c>
      <c r="HE44" s="11">
        <v>527292</v>
      </c>
      <c r="HF44" s="11">
        <v>528973</v>
      </c>
      <c r="HG44" s="11">
        <v>530562</v>
      </c>
      <c r="HH44" s="11">
        <v>532041</v>
      </c>
      <c r="HI44" s="11">
        <v>533414</v>
      </c>
      <c r="HJ44" s="11">
        <v>534677</v>
      </c>
      <c r="HK44" s="11">
        <v>535837</v>
      </c>
      <c r="HL44" s="12">
        <v>20742</v>
      </c>
      <c r="HM44" s="163">
        <f t="shared" si="53"/>
        <v>4.0268300022326065E-2</v>
      </c>
    </row>
    <row r="45" spans="2:221" x14ac:dyDescent="0.25">
      <c r="B45" s="10" t="str">
        <f>Pohjatiedot!C16</f>
        <v>Päijät-Häme</v>
      </c>
      <c r="C45" s="11">
        <f>Pohjatiedot!D16</f>
        <v>1534</v>
      </c>
      <c r="D45" s="11">
        <f>Pohjatiedot!E16</f>
        <v>1453</v>
      </c>
      <c r="E45" s="11">
        <f>Pohjatiedot!F16</f>
        <v>1439</v>
      </c>
      <c r="F45" s="11">
        <f>Pohjatiedot!G16</f>
        <v>1422</v>
      </c>
      <c r="G45" s="11">
        <f>Pohjatiedot!H16</f>
        <v>1407</v>
      </c>
      <c r="H45" s="11">
        <f>Pohjatiedot!I16</f>
        <v>1395</v>
      </c>
      <c r="I45" s="11">
        <f>Pohjatiedot!J16</f>
        <v>1382</v>
      </c>
      <c r="J45" s="11">
        <f>Pohjatiedot!K16</f>
        <v>1366</v>
      </c>
      <c r="K45" s="11">
        <f>Pohjatiedot!L16</f>
        <v>1355</v>
      </c>
      <c r="L45" s="11">
        <f>Pohjatiedot!M16</f>
        <v>1343</v>
      </c>
      <c r="M45" s="11">
        <f>Pohjatiedot!N16</f>
        <v>1332</v>
      </c>
      <c r="N45" s="11">
        <f>Pohjatiedot!O16</f>
        <v>1323</v>
      </c>
      <c r="O45" s="11">
        <f>Pohjatiedot!P16</f>
        <v>1318</v>
      </c>
      <c r="P45" s="12">
        <f t="shared" si="22"/>
        <v>-216</v>
      </c>
      <c r="Q45" s="163">
        <f t="shared" si="23"/>
        <v>-0.14080834419817467</v>
      </c>
      <c r="S45" s="10" t="str">
        <f>Pohjatiedot!S16</f>
        <v>Päijät-Häme</v>
      </c>
      <c r="T45" s="11">
        <f>Pohjatiedot!T16</f>
        <v>8991</v>
      </c>
      <c r="U45" s="11">
        <f>Pohjatiedot!U16</f>
        <v>8672</v>
      </c>
      <c r="V45" s="11">
        <f>Pohjatiedot!V16</f>
        <v>8288</v>
      </c>
      <c r="W45" s="11">
        <f>Pohjatiedot!W16</f>
        <v>7930</v>
      </c>
      <c r="X45" s="11">
        <f>Pohjatiedot!X16</f>
        <v>7678</v>
      </c>
      <c r="Y45" s="11">
        <f>Pohjatiedot!Y16</f>
        <v>7470</v>
      </c>
      <c r="Z45" s="11">
        <f>Pohjatiedot!Z16</f>
        <v>7332</v>
      </c>
      <c r="AA45" s="11">
        <f>Pohjatiedot!AA16</f>
        <v>7268</v>
      </c>
      <c r="AB45" s="11">
        <f>Pohjatiedot!AB16</f>
        <v>7198</v>
      </c>
      <c r="AC45" s="11">
        <f>Pohjatiedot!AC16</f>
        <v>7130</v>
      </c>
      <c r="AD45" s="11">
        <f>Pohjatiedot!AD16</f>
        <v>7065</v>
      </c>
      <c r="AE45" s="11">
        <f>Pohjatiedot!AE16</f>
        <v>7006</v>
      </c>
      <c r="AF45" s="11">
        <f>Pohjatiedot!AF16</f>
        <v>6944</v>
      </c>
      <c r="AG45" s="12">
        <f t="shared" si="24"/>
        <v>-2047</v>
      </c>
      <c r="AH45" s="163">
        <f t="shared" si="25"/>
        <v>-0.2276721165610055</v>
      </c>
      <c r="AJ45" s="10" t="str">
        <f>Pohjatiedot!AI16</f>
        <v>Päijät-Häme</v>
      </c>
      <c r="AK45" s="11">
        <f>Pohjatiedot!AJ16</f>
        <v>2083</v>
      </c>
      <c r="AL45" s="11">
        <f>Pohjatiedot!AK16</f>
        <v>1932</v>
      </c>
      <c r="AM45" s="11">
        <f>Pohjatiedot!AL16</f>
        <v>1916</v>
      </c>
      <c r="AN45" s="11">
        <f>Pohjatiedot!AM16</f>
        <v>1875</v>
      </c>
      <c r="AO45" s="11">
        <f>Pohjatiedot!AN16</f>
        <v>1752</v>
      </c>
      <c r="AP45" s="11">
        <f>Pohjatiedot!AO16</f>
        <v>1692</v>
      </c>
      <c r="AQ45" s="11">
        <f>Pohjatiedot!AP16</f>
        <v>1610</v>
      </c>
      <c r="AR45" s="11">
        <f>Pohjatiedot!AQ16</f>
        <v>1531</v>
      </c>
      <c r="AS45" s="11">
        <f>Pohjatiedot!AR16</f>
        <v>1520</v>
      </c>
      <c r="AT45" s="11">
        <f>Pohjatiedot!AS16</f>
        <v>1507</v>
      </c>
      <c r="AU45" s="11">
        <f>Pohjatiedot!AT16</f>
        <v>1494</v>
      </c>
      <c r="AV45" s="11">
        <f>Pohjatiedot!AU16</f>
        <v>1477</v>
      </c>
      <c r="AW45" s="11">
        <f>Pohjatiedot!AV16</f>
        <v>1467</v>
      </c>
      <c r="AX45" s="12">
        <f t="shared" si="26"/>
        <v>-616</v>
      </c>
      <c r="AY45" s="163">
        <f t="shared" si="27"/>
        <v>-0.29572731637061933</v>
      </c>
      <c r="AZ45" s="9"/>
      <c r="BA45" s="10" t="str">
        <f t="shared" si="28"/>
        <v>Päijät-Häme</v>
      </c>
      <c r="BB45" s="11">
        <f t="shared" si="29"/>
        <v>11074</v>
      </c>
      <c r="BC45" s="11">
        <f t="shared" si="30"/>
        <v>10604</v>
      </c>
      <c r="BD45" s="11">
        <f t="shared" si="31"/>
        <v>10204</v>
      </c>
      <c r="BE45" s="11">
        <f t="shared" si="32"/>
        <v>9805</v>
      </c>
      <c r="BF45" s="11">
        <f t="shared" si="33"/>
        <v>9430</v>
      </c>
      <c r="BG45" s="11">
        <f t="shared" si="34"/>
        <v>9162</v>
      </c>
      <c r="BH45" s="11">
        <f t="shared" si="35"/>
        <v>8942</v>
      </c>
      <c r="BI45" s="11">
        <f t="shared" si="36"/>
        <v>8799</v>
      </c>
      <c r="BJ45" s="11">
        <f t="shared" si="37"/>
        <v>8718</v>
      </c>
      <c r="BK45" s="11">
        <f t="shared" si="38"/>
        <v>8637</v>
      </c>
      <c r="BL45" s="11">
        <f t="shared" si="39"/>
        <v>8559</v>
      </c>
      <c r="BM45" s="11">
        <f t="shared" si="40"/>
        <v>8483</v>
      </c>
      <c r="BN45" s="11">
        <f t="shared" si="41"/>
        <v>8411</v>
      </c>
      <c r="BO45" s="12">
        <f t="shared" si="42"/>
        <v>-2663</v>
      </c>
      <c r="BP45" s="163">
        <f t="shared" si="43"/>
        <v>-0.24047318042261157</v>
      </c>
      <c r="BR45" s="10" t="str">
        <f>Pohjatiedot!AY16</f>
        <v>Päijät-Häme</v>
      </c>
      <c r="BS45" s="11">
        <f>Pohjatiedot!AZ16</f>
        <v>12564</v>
      </c>
      <c r="BT45" s="11">
        <f>Pohjatiedot!BA16</f>
        <v>12602</v>
      </c>
      <c r="BU45" s="11">
        <f>Pohjatiedot!BB16</f>
        <v>12434</v>
      </c>
      <c r="BV45" s="11">
        <f>Pohjatiedot!BC16</f>
        <v>12291</v>
      </c>
      <c r="BW45" s="11">
        <f>Pohjatiedot!BD16</f>
        <v>12098</v>
      </c>
      <c r="BX45" s="11">
        <f>Pohjatiedot!BE16</f>
        <v>11771</v>
      </c>
      <c r="BY45" s="11">
        <f>Pohjatiedot!BF16</f>
        <v>11466</v>
      </c>
      <c r="BZ45" s="11">
        <f>Pohjatiedot!BG16</f>
        <v>11002</v>
      </c>
      <c r="CA45" s="11">
        <f>Pohjatiedot!BH16</f>
        <v>10597</v>
      </c>
      <c r="CB45" s="11">
        <f>Pohjatiedot!BI16</f>
        <v>10199</v>
      </c>
      <c r="CC45" s="11">
        <f>Pohjatiedot!BJ16</f>
        <v>9832</v>
      </c>
      <c r="CD45" s="11">
        <f>Pohjatiedot!BK16</f>
        <v>9575</v>
      </c>
      <c r="CE45" s="11">
        <f>Pohjatiedot!BL16</f>
        <v>9359</v>
      </c>
      <c r="CF45" s="12">
        <f t="shared" si="44"/>
        <v>-3205</v>
      </c>
      <c r="CG45" s="163">
        <f t="shared" si="45"/>
        <v>-0.25509391913403379</v>
      </c>
      <c r="CI45" s="10" t="s">
        <v>17</v>
      </c>
      <c r="CJ45" s="11">
        <v>6441</v>
      </c>
      <c r="CK45" s="11">
        <v>6488</v>
      </c>
      <c r="CL45" s="11">
        <v>6489</v>
      </c>
      <c r="CM45" s="11">
        <v>6424</v>
      </c>
      <c r="CN45" s="11">
        <v>6449</v>
      </c>
      <c r="CO45" s="11">
        <v>6434</v>
      </c>
      <c r="CP45" s="11">
        <v>6373</v>
      </c>
      <c r="CQ45" s="11">
        <v>6375</v>
      </c>
      <c r="CR45" s="11">
        <v>6226</v>
      </c>
      <c r="CS45" s="11">
        <v>6145</v>
      </c>
      <c r="CT45" s="11">
        <v>5950</v>
      </c>
      <c r="CU45" s="11">
        <v>5766</v>
      </c>
      <c r="CV45" s="11">
        <v>5543</v>
      </c>
      <c r="CW45" s="12">
        <v>-898</v>
      </c>
      <c r="CX45" s="163">
        <f t="shared" si="46"/>
        <v>-0.13941934482223262</v>
      </c>
      <c r="CZ45" s="10" t="s">
        <v>17</v>
      </c>
      <c r="DA45" s="11">
        <v>6397</v>
      </c>
      <c r="DB45" s="11">
        <v>6324</v>
      </c>
      <c r="DC45" s="11">
        <v>6434</v>
      </c>
      <c r="DD45" s="11">
        <v>6560</v>
      </c>
      <c r="DE45" s="11">
        <v>6607</v>
      </c>
      <c r="DF45" s="11">
        <v>6618</v>
      </c>
      <c r="DG45" s="11">
        <v>6567</v>
      </c>
      <c r="DH45" s="11">
        <v>6584</v>
      </c>
      <c r="DI45" s="11">
        <v>6585</v>
      </c>
      <c r="DJ45" s="11">
        <v>6525</v>
      </c>
      <c r="DK45" s="11">
        <v>6518</v>
      </c>
      <c r="DL45" s="11">
        <v>6373</v>
      </c>
      <c r="DM45" s="11">
        <v>6281</v>
      </c>
      <c r="DN45" s="12">
        <v>-116</v>
      </c>
      <c r="DO45" s="163">
        <f t="shared" si="47"/>
        <v>-1.8133500078161613E-2</v>
      </c>
      <c r="DQ45" s="10" t="s">
        <v>17</v>
      </c>
      <c r="DR45" s="11">
        <v>10174</v>
      </c>
      <c r="DS45" s="11">
        <v>9958</v>
      </c>
      <c r="DT45" s="11">
        <v>9851</v>
      </c>
      <c r="DU45" s="11">
        <v>9788</v>
      </c>
      <c r="DV45" s="11">
        <v>9772</v>
      </c>
      <c r="DW45" s="11">
        <v>9788</v>
      </c>
      <c r="DX45" s="11">
        <v>9858</v>
      </c>
      <c r="DY45" s="11">
        <v>9915</v>
      </c>
      <c r="DZ45" s="11">
        <v>10005</v>
      </c>
      <c r="EA45" s="11">
        <v>10073</v>
      </c>
      <c r="EB45" s="11">
        <v>10111</v>
      </c>
      <c r="EC45" s="11">
        <v>10142</v>
      </c>
      <c r="ED45" s="11">
        <v>10113</v>
      </c>
      <c r="EE45" s="12">
        <v>-61</v>
      </c>
      <c r="EF45" s="163">
        <f t="shared" si="48"/>
        <v>-5.9956752506389321E-3</v>
      </c>
      <c r="EH45" s="10" t="s">
        <v>17</v>
      </c>
      <c r="EI45" s="11">
        <v>100487</v>
      </c>
      <c r="EJ45" s="11">
        <v>99607</v>
      </c>
      <c r="EK45" s="11">
        <v>98690</v>
      </c>
      <c r="EL45" s="11">
        <v>97819</v>
      </c>
      <c r="EM45" s="11">
        <v>96940</v>
      </c>
      <c r="EN45" s="11">
        <v>96292</v>
      </c>
      <c r="EO45" s="11">
        <v>95587</v>
      </c>
      <c r="EP45" s="11">
        <v>94845</v>
      </c>
      <c r="EQ45" s="11">
        <v>94184</v>
      </c>
      <c r="ER45" s="11">
        <v>93475</v>
      </c>
      <c r="ES45" s="11">
        <v>92742</v>
      </c>
      <c r="ET45" s="11">
        <v>92112</v>
      </c>
      <c r="EU45" s="11">
        <v>91502</v>
      </c>
      <c r="EV45" s="12">
        <v>-8985</v>
      </c>
      <c r="EW45" s="163">
        <f t="shared" si="49"/>
        <v>-8.9414551135967857E-2</v>
      </c>
      <c r="EY45" s="10" t="s">
        <v>17</v>
      </c>
      <c r="EZ45" s="11">
        <v>30236</v>
      </c>
      <c r="FA45" s="11">
        <v>30593</v>
      </c>
      <c r="FB45" s="11">
        <v>30417</v>
      </c>
      <c r="FC45" s="11">
        <v>29917</v>
      </c>
      <c r="FD45" s="11">
        <v>29328</v>
      </c>
      <c r="FE45" s="11">
        <v>28539</v>
      </c>
      <c r="FF45" s="11">
        <v>27954</v>
      </c>
      <c r="FG45" s="11">
        <v>27448</v>
      </c>
      <c r="FH45" s="11">
        <v>27058</v>
      </c>
      <c r="FI45" s="11">
        <v>26718</v>
      </c>
      <c r="FJ45" s="11">
        <v>26707</v>
      </c>
      <c r="FK45" s="11">
        <v>26584</v>
      </c>
      <c r="FL45" s="11">
        <v>26551</v>
      </c>
      <c r="FM45" s="12">
        <v>-3685</v>
      </c>
      <c r="FN45" s="163">
        <f t="shared" si="50"/>
        <v>-0.12187458658552719</v>
      </c>
      <c r="FP45" s="10" t="s">
        <v>17</v>
      </c>
      <c r="FQ45" s="11">
        <v>15837</v>
      </c>
      <c r="FR45" s="11">
        <v>16370</v>
      </c>
      <c r="FS45" s="11">
        <v>17250</v>
      </c>
      <c r="FT45" s="11">
        <v>18475</v>
      </c>
      <c r="FU45" s="11">
        <v>19597</v>
      </c>
      <c r="FV45" s="11">
        <v>20739</v>
      </c>
      <c r="FW45" s="11">
        <v>21722</v>
      </c>
      <c r="FX45" s="11">
        <v>22736</v>
      </c>
      <c r="FY45" s="11">
        <v>23123</v>
      </c>
      <c r="FZ45" s="11">
        <v>24090</v>
      </c>
      <c r="GA45" s="11">
        <v>24554</v>
      </c>
      <c r="GB45" s="11">
        <v>24899</v>
      </c>
      <c r="GC45" s="11">
        <v>24852</v>
      </c>
      <c r="GD45" s="12">
        <v>9015</v>
      </c>
      <c r="GE45" s="163">
        <f t="shared" si="51"/>
        <v>0.56923659784050007</v>
      </c>
      <c r="GG45" s="10" t="s">
        <v>17</v>
      </c>
      <c r="GH45" s="11">
        <v>5885</v>
      </c>
      <c r="GI45" s="11">
        <v>6046</v>
      </c>
      <c r="GJ45" s="11">
        <v>6258</v>
      </c>
      <c r="GK45" s="11">
        <v>6397</v>
      </c>
      <c r="GL45" s="11">
        <v>6695</v>
      </c>
      <c r="GM45" s="11">
        <v>6999</v>
      </c>
      <c r="GN45" s="11">
        <v>7289</v>
      </c>
      <c r="GO45" s="11">
        <v>7454</v>
      </c>
      <c r="GP45" s="11">
        <v>8047</v>
      </c>
      <c r="GQ45" s="11">
        <v>8054</v>
      </c>
      <c r="GR45" s="11">
        <v>8297</v>
      </c>
      <c r="GS45" s="11">
        <v>8680</v>
      </c>
      <c r="GT45" s="11">
        <v>9317</v>
      </c>
      <c r="GU45" s="12">
        <v>3432</v>
      </c>
      <c r="GV45" s="163">
        <f t="shared" si="52"/>
        <v>0.58317757009345805</v>
      </c>
      <c r="GX45" s="10" t="s">
        <v>17</v>
      </c>
      <c r="GY45" s="11">
        <v>200629</v>
      </c>
      <c r="GZ45" s="11">
        <v>200045</v>
      </c>
      <c r="HA45" s="11">
        <v>199466</v>
      </c>
      <c r="HB45" s="11">
        <v>198898</v>
      </c>
      <c r="HC45" s="11">
        <v>198323</v>
      </c>
      <c r="HD45" s="11">
        <v>197737</v>
      </c>
      <c r="HE45" s="11">
        <v>197140</v>
      </c>
      <c r="HF45" s="11">
        <v>196524</v>
      </c>
      <c r="HG45" s="11">
        <v>195898</v>
      </c>
      <c r="HH45" s="11">
        <v>195259</v>
      </c>
      <c r="HI45" s="11">
        <v>194602</v>
      </c>
      <c r="HJ45" s="11">
        <v>193937</v>
      </c>
      <c r="HK45" s="11">
        <v>193247</v>
      </c>
      <c r="HL45" s="12">
        <v>-7382</v>
      </c>
      <c r="HM45" s="163">
        <f t="shared" si="53"/>
        <v>-3.6794281983162924E-2</v>
      </c>
    </row>
    <row r="46" spans="2:221" x14ac:dyDescent="0.25">
      <c r="B46" s="10" t="str">
        <f>Pohjatiedot!C17</f>
        <v>Kymenlaakso</v>
      </c>
      <c r="C46" s="11">
        <f>Pohjatiedot!D17</f>
        <v>1144</v>
      </c>
      <c r="D46" s="11">
        <f>Pohjatiedot!E17</f>
        <v>1116</v>
      </c>
      <c r="E46" s="11">
        <f>Pohjatiedot!F17</f>
        <v>1095</v>
      </c>
      <c r="F46" s="11">
        <f>Pohjatiedot!G17</f>
        <v>1077</v>
      </c>
      <c r="G46" s="11">
        <f>Pohjatiedot!H17</f>
        <v>1057</v>
      </c>
      <c r="H46" s="11">
        <f>Pohjatiedot!I17</f>
        <v>1038</v>
      </c>
      <c r="I46" s="11">
        <f>Pohjatiedot!J17</f>
        <v>1021</v>
      </c>
      <c r="J46" s="11">
        <f>Pohjatiedot!K17</f>
        <v>1003</v>
      </c>
      <c r="K46" s="11">
        <f>Pohjatiedot!L17</f>
        <v>985</v>
      </c>
      <c r="L46" s="11">
        <f>Pohjatiedot!M17</f>
        <v>971</v>
      </c>
      <c r="M46" s="11">
        <f>Pohjatiedot!N17</f>
        <v>954</v>
      </c>
      <c r="N46" s="11">
        <f>Pohjatiedot!O17</f>
        <v>944</v>
      </c>
      <c r="O46" s="11">
        <f>Pohjatiedot!P17</f>
        <v>934</v>
      </c>
      <c r="P46" s="12">
        <f t="shared" si="22"/>
        <v>-210</v>
      </c>
      <c r="Q46" s="163">
        <f t="shared" si="23"/>
        <v>-0.18356643356643354</v>
      </c>
      <c r="S46" s="10" t="str">
        <f>Pohjatiedot!S17</f>
        <v>Kymenlaakso</v>
      </c>
      <c r="T46" s="11">
        <f>Pohjatiedot!T17</f>
        <v>7163</v>
      </c>
      <c r="U46" s="11">
        <f>Pohjatiedot!U17</f>
        <v>6718</v>
      </c>
      <c r="V46" s="11">
        <f>Pohjatiedot!V17</f>
        <v>6369</v>
      </c>
      <c r="W46" s="11">
        <f>Pohjatiedot!W17</f>
        <v>5987</v>
      </c>
      <c r="X46" s="11">
        <f>Pohjatiedot!X17</f>
        <v>5714</v>
      </c>
      <c r="Y46" s="11">
        <f>Pohjatiedot!Y17</f>
        <v>5560</v>
      </c>
      <c r="Z46" s="11">
        <f>Pohjatiedot!Z17</f>
        <v>5458</v>
      </c>
      <c r="AA46" s="11">
        <f>Pohjatiedot!AA17</f>
        <v>5370</v>
      </c>
      <c r="AB46" s="11">
        <f>Pohjatiedot!AB17</f>
        <v>5285</v>
      </c>
      <c r="AC46" s="11">
        <f>Pohjatiedot!AC17</f>
        <v>5200</v>
      </c>
      <c r="AD46" s="11">
        <f>Pohjatiedot!AD17</f>
        <v>5126</v>
      </c>
      <c r="AE46" s="11">
        <f>Pohjatiedot!AE17</f>
        <v>5054</v>
      </c>
      <c r="AF46" s="11">
        <f>Pohjatiedot!AF17</f>
        <v>4983</v>
      </c>
      <c r="AG46" s="12">
        <f t="shared" si="24"/>
        <v>-2180</v>
      </c>
      <c r="AH46" s="163">
        <f t="shared" si="25"/>
        <v>-0.30434175624738236</v>
      </c>
      <c r="AJ46" s="10" t="str">
        <f>Pohjatiedot!AI17</f>
        <v>Kymenlaakso</v>
      </c>
      <c r="AK46" s="11">
        <f>Pohjatiedot!AJ17</f>
        <v>1638</v>
      </c>
      <c r="AL46" s="11">
        <f>Pohjatiedot!AK17</f>
        <v>1593</v>
      </c>
      <c r="AM46" s="11">
        <f>Pohjatiedot!AL17</f>
        <v>1477</v>
      </c>
      <c r="AN46" s="11">
        <f>Pohjatiedot!AM17</f>
        <v>1490</v>
      </c>
      <c r="AO46" s="11">
        <f>Pohjatiedot!AN17</f>
        <v>1372</v>
      </c>
      <c r="AP46" s="11">
        <f>Pohjatiedot!AO17</f>
        <v>1232</v>
      </c>
      <c r="AQ46" s="11">
        <f>Pohjatiedot!AP17</f>
        <v>1165</v>
      </c>
      <c r="AR46" s="11">
        <f>Pohjatiedot!AQ17</f>
        <v>1136</v>
      </c>
      <c r="AS46" s="11">
        <f>Pohjatiedot!AR17</f>
        <v>1119</v>
      </c>
      <c r="AT46" s="11">
        <f>Pohjatiedot!AS17</f>
        <v>1104</v>
      </c>
      <c r="AU46" s="11">
        <f>Pohjatiedot!AT17</f>
        <v>1086</v>
      </c>
      <c r="AV46" s="11">
        <f>Pohjatiedot!AU17</f>
        <v>1068</v>
      </c>
      <c r="AW46" s="11">
        <f>Pohjatiedot!AV17</f>
        <v>1057</v>
      </c>
      <c r="AX46" s="12">
        <f t="shared" si="26"/>
        <v>-581</v>
      </c>
      <c r="AY46" s="163">
        <f t="shared" si="27"/>
        <v>-0.35470085470085466</v>
      </c>
      <c r="AZ46" s="9"/>
      <c r="BA46" s="10" t="str">
        <f t="shared" si="28"/>
        <v>Kymenlaakso</v>
      </c>
      <c r="BB46" s="11">
        <f t="shared" si="29"/>
        <v>8801</v>
      </c>
      <c r="BC46" s="11">
        <f t="shared" si="30"/>
        <v>8311</v>
      </c>
      <c r="BD46" s="11">
        <f t="shared" si="31"/>
        <v>7846</v>
      </c>
      <c r="BE46" s="11">
        <f t="shared" si="32"/>
        <v>7477</v>
      </c>
      <c r="BF46" s="11">
        <f t="shared" si="33"/>
        <v>7086</v>
      </c>
      <c r="BG46" s="11">
        <f t="shared" si="34"/>
        <v>6792</v>
      </c>
      <c r="BH46" s="11">
        <f t="shared" si="35"/>
        <v>6623</v>
      </c>
      <c r="BI46" s="11">
        <f t="shared" si="36"/>
        <v>6506</v>
      </c>
      <c r="BJ46" s="11">
        <f t="shared" si="37"/>
        <v>6404</v>
      </c>
      <c r="BK46" s="11">
        <f t="shared" si="38"/>
        <v>6304</v>
      </c>
      <c r="BL46" s="11">
        <f t="shared" si="39"/>
        <v>6212</v>
      </c>
      <c r="BM46" s="11">
        <f t="shared" si="40"/>
        <v>6122</v>
      </c>
      <c r="BN46" s="11">
        <f t="shared" si="41"/>
        <v>6040</v>
      </c>
      <c r="BO46" s="12">
        <f t="shared" si="42"/>
        <v>-2761</v>
      </c>
      <c r="BP46" s="163">
        <f t="shared" si="43"/>
        <v>-0.31371435064197251</v>
      </c>
      <c r="BR46" s="10" t="str">
        <f>Pohjatiedot!AY17</f>
        <v>Kymenlaakso</v>
      </c>
      <c r="BS46" s="11">
        <f>Pohjatiedot!AZ17</f>
        <v>10120</v>
      </c>
      <c r="BT46" s="11">
        <f>Pohjatiedot!BA17</f>
        <v>10079</v>
      </c>
      <c r="BU46" s="11">
        <f>Pohjatiedot!BB17</f>
        <v>9934</v>
      </c>
      <c r="BV46" s="11">
        <f>Pohjatiedot!BC17</f>
        <v>9760</v>
      </c>
      <c r="BW46" s="11">
        <f>Pohjatiedot!BD17</f>
        <v>9554</v>
      </c>
      <c r="BX46" s="11">
        <f>Pohjatiedot!BE17</f>
        <v>9183</v>
      </c>
      <c r="BY46" s="11">
        <f>Pohjatiedot!BF17</f>
        <v>8838</v>
      </c>
      <c r="BZ46" s="11">
        <f>Pohjatiedot!BG17</f>
        <v>8380</v>
      </c>
      <c r="CA46" s="11">
        <f>Pohjatiedot!BH17</f>
        <v>7942</v>
      </c>
      <c r="CB46" s="11">
        <f>Pohjatiedot!BI17</f>
        <v>7592</v>
      </c>
      <c r="CC46" s="11">
        <f>Pohjatiedot!BJ17</f>
        <v>7223</v>
      </c>
      <c r="CD46" s="11">
        <f>Pohjatiedot!BK17</f>
        <v>6949</v>
      </c>
      <c r="CE46" s="11">
        <f>Pohjatiedot!BL17</f>
        <v>6788</v>
      </c>
      <c r="CF46" s="12">
        <f t="shared" si="44"/>
        <v>-3332</v>
      </c>
      <c r="CG46" s="163">
        <f t="shared" si="45"/>
        <v>-0.3292490118577075</v>
      </c>
      <c r="CI46" s="10" t="s">
        <v>18</v>
      </c>
      <c r="CJ46" s="11">
        <v>5339</v>
      </c>
      <c r="CK46" s="11">
        <v>5244</v>
      </c>
      <c r="CL46" s="11">
        <v>5154</v>
      </c>
      <c r="CM46" s="11">
        <v>5069</v>
      </c>
      <c r="CN46" s="11">
        <v>5089</v>
      </c>
      <c r="CO46" s="11">
        <v>5108</v>
      </c>
      <c r="CP46" s="11">
        <v>5041</v>
      </c>
      <c r="CQ46" s="11">
        <v>4985</v>
      </c>
      <c r="CR46" s="11">
        <v>4829</v>
      </c>
      <c r="CS46" s="11">
        <v>4728</v>
      </c>
      <c r="CT46" s="11">
        <v>4588</v>
      </c>
      <c r="CU46" s="11">
        <v>4385</v>
      </c>
      <c r="CV46" s="11">
        <v>4154</v>
      </c>
      <c r="CW46" s="12">
        <v>-1185</v>
      </c>
      <c r="CX46" s="163">
        <f t="shared" si="46"/>
        <v>-0.22195167634388457</v>
      </c>
      <c r="CZ46" s="10" t="s">
        <v>18</v>
      </c>
      <c r="DA46" s="11">
        <v>5345</v>
      </c>
      <c r="DB46" s="11">
        <v>5271</v>
      </c>
      <c r="DC46" s="11">
        <v>5253</v>
      </c>
      <c r="DD46" s="11">
        <v>5247</v>
      </c>
      <c r="DE46" s="11">
        <v>5160</v>
      </c>
      <c r="DF46" s="11">
        <v>5081</v>
      </c>
      <c r="DG46" s="11">
        <v>5006</v>
      </c>
      <c r="DH46" s="11">
        <v>5025</v>
      </c>
      <c r="DI46" s="11">
        <v>5045</v>
      </c>
      <c r="DJ46" s="11">
        <v>4981</v>
      </c>
      <c r="DK46" s="11">
        <v>4928</v>
      </c>
      <c r="DL46" s="11">
        <v>4779</v>
      </c>
      <c r="DM46" s="11">
        <v>4677</v>
      </c>
      <c r="DN46" s="12">
        <v>-668</v>
      </c>
      <c r="DO46" s="163">
        <f t="shared" si="47"/>
        <v>-0.12497661365762391</v>
      </c>
      <c r="DQ46" s="10" t="s">
        <v>18</v>
      </c>
      <c r="DR46" s="11">
        <v>8010</v>
      </c>
      <c r="DS46" s="11">
        <v>7750</v>
      </c>
      <c r="DT46" s="11">
        <v>7598</v>
      </c>
      <c r="DU46" s="11">
        <v>7464</v>
      </c>
      <c r="DV46" s="11">
        <v>7394</v>
      </c>
      <c r="DW46" s="11">
        <v>7353</v>
      </c>
      <c r="DX46" s="11">
        <v>7290</v>
      </c>
      <c r="DY46" s="11">
        <v>7188</v>
      </c>
      <c r="DZ46" s="11">
        <v>7208</v>
      </c>
      <c r="EA46" s="11">
        <v>7151</v>
      </c>
      <c r="EB46" s="11">
        <v>7121</v>
      </c>
      <c r="EC46" s="11">
        <v>7177</v>
      </c>
      <c r="ED46" s="11">
        <v>7101</v>
      </c>
      <c r="EE46" s="12">
        <v>-909</v>
      </c>
      <c r="EF46" s="163">
        <f t="shared" si="48"/>
        <v>-0.11348314606741572</v>
      </c>
      <c r="EH46" s="10" t="s">
        <v>18</v>
      </c>
      <c r="EI46" s="11">
        <v>87116</v>
      </c>
      <c r="EJ46" s="11">
        <v>85768</v>
      </c>
      <c r="EK46" s="11">
        <v>84293</v>
      </c>
      <c r="EL46" s="11">
        <v>82846</v>
      </c>
      <c r="EM46" s="11">
        <v>81430</v>
      </c>
      <c r="EN46" s="11">
        <v>80247</v>
      </c>
      <c r="EO46" s="11">
        <v>78992</v>
      </c>
      <c r="EP46" s="11">
        <v>77804</v>
      </c>
      <c r="EQ46" s="11">
        <v>76618</v>
      </c>
      <c r="ER46" s="11">
        <v>75526</v>
      </c>
      <c r="ES46" s="11">
        <v>74477</v>
      </c>
      <c r="ET46" s="11">
        <v>73442</v>
      </c>
      <c r="EU46" s="11">
        <v>72500</v>
      </c>
      <c r="EV46" s="12">
        <v>-14616</v>
      </c>
      <c r="EW46" s="163">
        <f t="shared" si="49"/>
        <v>-0.16777629826897467</v>
      </c>
      <c r="EY46" s="10" t="s">
        <v>18</v>
      </c>
      <c r="EZ46" s="11">
        <v>26928</v>
      </c>
      <c r="FA46" s="11">
        <v>27208</v>
      </c>
      <c r="FB46" s="11">
        <v>27029</v>
      </c>
      <c r="FC46" s="11">
        <v>26724</v>
      </c>
      <c r="FD46" s="11">
        <v>26239</v>
      </c>
      <c r="FE46" s="11">
        <v>25672</v>
      </c>
      <c r="FF46" s="11">
        <v>25259</v>
      </c>
      <c r="FG46" s="11">
        <v>24888</v>
      </c>
      <c r="FH46" s="11">
        <v>24728</v>
      </c>
      <c r="FI46" s="11">
        <v>24387</v>
      </c>
      <c r="FJ46" s="11">
        <v>24202</v>
      </c>
      <c r="FK46" s="11">
        <v>24050</v>
      </c>
      <c r="FL46" s="11">
        <v>23769</v>
      </c>
      <c r="FM46" s="12">
        <v>-3159</v>
      </c>
      <c r="FN46" s="163">
        <f t="shared" si="50"/>
        <v>-0.11731283422459893</v>
      </c>
      <c r="FP46" s="10" t="s">
        <v>18</v>
      </c>
      <c r="FQ46" s="11">
        <v>14384</v>
      </c>
      <c r="FR46" s="11">
        <v>14745</v>
      </c>
      <c r="FS46" s="11">
        <v>15593</v>
      </c>
      <c r="FT46" s="11">
        <v>16492</v>
      </c>
      <c r="FU46" s="11">
        <v>17535</v>
      </c>
      <c r="FV46" s="11">
        <v>18442</v>
      </c>
      <c r="FW46" s="11">
        <v>19156</v>
      </c>
      <c r="FX46" s="11">
        <v>19966</v>
      </c>
      <c r="FY46" s="11">
        <v>20181</v>
      </c>
      <c r="FZ46" s="11">
        <v>20971</v>
      </c>
      <c r="GA46" s="11">
        <v>21397</v>
      </c>
      <c r="GB46" s="11">
        <v>21664</v>
      </c>
      <c r="GC46" s="11">
        <v>21634</v>
      </c>
      <c r="GD46" s="12">
        <v>7250</v>
      </c>
      <c r="GE46" s="163">
        <f t="shared" si="51"/>
        <v>0.50403225806451624</v>
      </c>
      <c r="GG46" s="10" t="s">
        <v>18</v>
      </c>
      <c r="GH46" s="11">
        <v>6201</v>
      </c>
      <c r="GI46" s="11">
        <v>6247</v>
      </c>
      <c r="GJ46" s="11">
        <v>6332</v>
      </c>
      <c r="GK46" s="11">
        <v>6414</v>
      </c>
      <c r="GL46" s="11">
        <v>6516</v>
      </c>
      <c r="GM46" s="11">
        <v>6661</v>
      </c>
      <c r="GN46" s="11">
        <v>6901</v>
      </c>
      <c r="GO46" s="11">
        <v>6957</v>
      </c>
      <c r="GP46" s="11">
        <v>7367</v>
      </c>
      <c r="GQ46" s="11">
        <v>7329</v>
      </c>
      <c r="GR46" s="11">
        <v>7495</v>
      </c>
      <c r="GS46" s="11">
        <v>7751</v>
      </c>
      <c r="GT46" s="11">
        <v>8349</v>
      </c>
      <c r="GU46" s="12">
        <v>2148</v>
      </c>
      <c r="GV46" s="163">
        <f t="shared" si="52"/>
        <v>0.34639574262215778</v>
      </c>
      <c r="GX46" s="10" t="s">
        <v>18</v>
      </c>
      <c r="GY46" s="11">
        <v>173388</v>
      </c>
      <c r="GZ46" s="11">
        <v>171739</v>
      </c>
      <c r="HA46" s="11">
        <v>170127</v>
      </c>
      <c r="HB46" s="11">
        <v>168570</v>
      </c>
      <c r="HC46" s="11">
        <v>167060</v>
      </c>
      <c r="HD46" s="11">
        <v>165577</v>
      </c>
      <c r="HE46" s="11">
        <v>164127</v>
      </c>
      <c r="HF46" s="11">
        <v>162702</v>
      </c>
      <c r="HG46" s="11">
        <v>161307</v>
      </c>
      <c r="HH46" s="11">
        <v>159940</v>
      </c>
      <c r="HI46" s="11">
        <v>158597</v>
      </c>
      <c r="HJ46" s="11">
        <v>157263</v>
      </c>
      <c r="HK46" s="11">
        <v>155946</v>
      </c>
      <c r="HL46" s="12">
        <v>-17442</v>
      </c>
      <c r="HM46" s="163">
        <f t="shared" si="53"/>
        <v>-0.10059519689943941</v>
      </c>
    </row>
    <row r="47" spans="2:221" x14ac:dyDescent="0.25">
      <c r="B47" s="10" t="str">
        <f>Pohjatiedot!C18</f>
        <v>Etelä-Karjala</v>
      </c>
      <c r="C47" s="11">
        <f>Pohjatiedot!D18</f>
        <v>852</v>
      </c>
      <c r="D47" s="11">
        <f>Pohjatiedot!E18</f>
        <v>825</v>
      </c>
      <c r="E47" s="11">
        <f>Pohjatiedot!F18</f>
        <v>818</v>
      </c>
      <c r="F47" s="11">
        <f>Pohjatiedot!G18</f>
        <v>809</v>
      </c>
      <c r="G47" s="11">
        <f>Pohjatiedot!H18</f>
        <v>799</v>
      </c>
      <c r="H47" s="11">
        <f>Pohjatiedot!I18</f>
        <v>792</v>
      </c>
      <c r="I47" s="11">
        <f>Pohjatiedot!J18</f>
        <v>785</v>
      </c>
      <c r="J47" s="11">
        <f>Pohjatiedot!K18</f>
        <v>776</v>
      </c>
      <c r="K47" s="11">
        <f>Pohjatiedot!L18</f>
        <v>768</v>
      </c>
      <c r="L47" s="11">
        <f>Pohjatiedot!M18</f>
        <v>761</v>
      </c>
      <c r="M47" s="11">
        <f>Pohjatiedot!N18</f>
        <v>756</v>
      </c>
      <c r="N47" s="11">
        <f>Pohjatiedot!O18</f>
        <v>750</v>
      </c>
      <c r="O47" s="11">
        <f>Pohjatiedot!P18</f>
        <v>747</v>
      </c>
      <c r="P47" s="12">
        <f t="shared" si="22"/>
        <v>-105</v>
      </c>
      <c r="Q47" s="163">
        <f t="shared" si="23"/>
        <v>-0.12323943661971826</v>
      </c>
      <c r="S47" s="10" t="str">
        <f>Pohjatiedot!S18</f>
        <v>Etelä-Karjala</v>
      </c>
      <c r="T47" s="11">
        <f>Pohjatiedot!T18</f>
        <v>5324</v>
      </c>
      <c r="U47" s="11">
        <f>Pohjatiedot!U18</f>
        <v>5059</v>
      </c>
      <c r="V47" s="11">
        <f>Pohjatiedot!V18</f>
        <v>4771</v>
      </c>
      <c r="W47" s="11">
        <f>Pohjatiedot!W18</f>
        <v>4500</v>
      </c>
      <c r="X47" s="11">
        <f>Pohjatiedot!X18</f>
        <v>4325</v>
      </c>
      <c r="Y47" s="11">
        <f>Pohjatiedot!Y18</f>
        <v>4181</v>
      </c>
      <c r="Z47" s="11">
        <f>Pohjatiedot!Z18</f>
        <v>4127</v>
      </c>
      <c r="AA47" s="11">
        <f>Pohjatiedot!AA18</f>
        <v>4087</v>
      </c>
      <c r="AB47" s="11">
        <f>Pohjatiedot!AB18</f>
        <v>4051</v>
      </c>
      <c r="AC47" s="11">
        <f>Pohjatiedot!AC18</f>
        <v>4012</v>
      </c>
      <c r="AD47" s="11">
        <f>Pohjatiedot!AD18</f>
        <v>3978</v>
      </c>
      <c r="AE47" s="11">
        <f>Pohjatiedot!AE18</f>
        <v>3940</v>
      </c>
      <c r="AF47" s="11">
        <f>Pohjatiedot!AF18</f>
        <v>3905</v>
      </c>
      <c r="AG47" s="12">
        <f t="shared" si="24"/>
        <v>-1419</v>
      </c>
      <c r="AH47" s="163">
        <f t="shared" si="25"/>
        <v>-0.26652892561983466</v>
      </c>
      <c r="AJ47" s="10" t="str">
        <f>Pohjatiedot!AI18</f>
        <v>Etelä-Karjala</v>
      </c>
      <c r="AK47" s="11">
        <f>Pohjatiedot!AJ18</f>
        <v>1191</v>
      </c>
      <c r="AL47" s="11">
        <f>Pohjatiedot!AK18</f>
        <v>1142</v>
      </c>
      <c r="AM47" s="11">
        <f>Pohjatiedot!AL18</f>
        <v>1139</v>
      </c>
      <c r="AN47" s="11">
        <f>Pohjatiedot!AM18</f>
        <v>1118</v>
      </c>
      <c r="AO47" s="11">
        <f>Pohjatiedot!AN18</f>
        <v>1019</v>
      </c>
      <c r="AP47" s="11">
        <f>Pohjatiedot!AO18</f>
        <v>977</v>
      </c>
      <c r="AQ47" s="11">
        <f>Pohjatiedot!AP18</f>
        <v>883</v>
      </c>
      <c r="AR47" s="11">
        <f>Pohjatiedot!AQ18</f>
        <v>858</v>
      </c>
      <c r="AS47" s="11">
        <f>Pohjatiedot!AR18</f>
        <v>848</v>
      </c>
      <c r="AT47" s="11">
        <f>Pohjatiedot!AS18</f>
        <v>844</v>
      </c>
      <c r="AU47" s="11">
        <f>Pohjatiedot!AT18</f>
        <v>830</v>
      </c>
      <c r="AV47" s="11">
        <f>Pohjatiedot!AU18</f>
        <v>828</v>
      </c>
      <c r="AW47" s="11">
        <f>Pohjatiedot!AV18</f>
        <v>821</v>
      </c>
      <c r="AX47" s="12">
        <f t="shared" si="26"/>
        <v>-370</v>
      </c>
      <c r="AY47" s="163">
        <f t="shared" si="27"/>
        <v>-0.31066330814441645</v>
      </c>
      <c r="AZ47" s="9"/>
      <c r="BA47" s="10" t="str">
        <f t="shared" si="28"/>
        <v>Etelä-Karjala</v>
      </c>
      <c r="BB47" s="11">
        <f t="shared" si="29"/>
        <v>6515</v>
      </c>
      <c r="BC47" s="11">
        <f t="shared" si="30"/>
        <v>6201</v>
      </c>
      <c r="BD47" s="11">
        <f t="shared" si="31"/>
        <v>5910</v>
      </c>
      <c r="BE47" s="11">
        <f t="shared" si="32"/>
        <v>5618</v>
      </c>
      <c r="BF47" s="11">
        <f t="shared" si="33"/>
        <v>5344</v>
      </c>
      <c r="BG47" s="11">
        <f t="shared" si="34"/>
        <v>5158</v>
      </c>
      <c r="BH47" s="11">
        <f t="shared" si="35"/>
        <v>5010</v>
      </c>
      <c r="BI47" s="11">
        <f t="shared" si="36"/>
        <v>4945</v>
      </c>
      <c r="BJ47" s="11">
        <f t="shared" si="37"/>
        <v>4899</v>
      </c>
      <c r="BK47" s="11">
        <f t="shared" si="38"/>
        <v>4856</v>
      </c>
      <c r="BL47" s="11">
        <f t="shared" si="39"/>
        <v>4808</v>
      </c>
      <c r="BM47" s="11">
        <f t="shared" si="40"/>
        <v>4768</v>
      </c>
      <c r="BN47" s="11">
        <f t="shared" si="41"/>
        <v>4726</v>
      </c>
      <c r="BO47" s="12">
        <f t="shared" si="42"/>
        <v>-1789</v>
      </c>
      <c r="BP47" s="163">
        <f t="shared" si="43"/>
        <v>-0.2745970836531082</v>
      </c>
      <c r="BR47" s="10" t="str">
        <f>Pohjatiedot!AY18</f>
        <v>Etelä-Karjala</v>
      </c>
      <c r="BS47" s="11">
        <f>Pohjatiedot!AZ18</f>
        <v>7578</v>
      </c>
      <c r="BT47" s="11">
        <f>Pohjatiedot!BA18</f>
        <v>7499</v>
      </c>
      <c r="BU47" s="11">
        <f>Pohjatiedot!BB18</f>
        <v>7365</v>
      </c>
      <c r="BV47" s="11">
        <f>Pohjatiedot!BC18</f>
        <v>7256</v>
      </c>
      <c r="BW47" s="11">
        <f>Pohjatiedot!BD18</f>
        <v>7210</v>
      </c>
      <c r="BX47" s="11">
        <f>Pohjatiedot!BE18</f>
        <v>6916</v>
      </c>
      <c r="BY47" s="11">
        <f>Pohjatiedot!BF18</f>
        <v>6650</v>
      </c>
      <c r="BZ47" s="11">
        <f>Pohjatiedot!BG18</f>
        <v>6345</v>
      </c>
      <c r="CA47" s="11">
        <f>Pohjatiedot!BH18</f>
        <v>6064</v>
      </c>
      <c r="CB47" s="11">
        <f>Pohjatiedot!BI18</f>
        <v>5784</v>
      </c>
      <c r="CC47" s="11">
        <f>Pohjatiedot!BJ18</f>
        <v>5515</v>
      </c>
      <c r="CD47" s="11">
        <f>Pohjatiedot!BK18</f>
        <v>5333</v>
      </c>
      <c r="CE47" s="11">
        <f>Pohjatiedot!BL18</f>
        <v>5189</v>
      </c>
      <c r="CF47" s="12">
        <f t="shared" si="44"/>
        <v>-2389</v>
      </c>
      <c r="CG47" s="163">
        <f t="shared" si="45"/>
        <v>-0.31525468461335449</v>
      </c>
      <c r="CI47" s="10" t="s">
        <v>19</v>
      </c>
      <c r="CJ47" s="11">
        <v>3728</v>
      </c>
      <c r="CK47" s="11">
        <v>3801</v>
      </c>
      <c r="CL47" s="11">
        <v>3856</v>
      </c>
      <c r="CM47" s="11">
        <v>3832</v>
      </c>
      <c r="CN47" s="11">
        <v>3726</v>
      </c>
      <c r="CO47" s="11">
        <v>3771</v>
      </c>
      <c r="CP47" s="11">
        <v>3764</v>
      </c>
      <c r="CQ47" s="11">
        <v>3792</v>
      </c>
      <c r="CR47" s="11">
        <v>3627</v>
      </c>
      <c r="CS47" s="11">
        <v>3521</v>
      </c>
      <c r="CT47" s="11">
        <v>3454</v>
      </c>
      <c r="CU47" s="11">
        <v>3329</v>
      </c>
      <c r="CV47" s="11">
        <v>3173</v>
      </c>
      <c r="CW47" s="12">
        <v>-555</v>
      </c>
      <c r="CX47" s="163">
        <f t="shared" si="46"/>
        <v>-0.14887339055793991</v>
      </c>
      <c r="CZ47" s="10" t="s">
        <v>19</v>
      </c>
      <c r="DA47" s="11">
        <v>3825</v>
      </c>
      <c r="DB47" s="11">
        <v>3770</v>
      </c>
      <c r="DC47" s="11">
        <v>3687</v>
      </c>
      <c r="DD47" s="11">
        <v>3715</v>
      </c>
      <c r="DE47" s="11">
        <v>3783</v>
      </c>
      <c r="DF47" s="11">
        <v>3831</v>
      </c>
      <c r="DG47" s="11">
        <v>3807</v>
      </c>
      <c r="DH47" s="11">
        <v>3716</v>
      </c>
      <c r="DI47" s="11">
        <v>3759</v>
      </c>
      <c r="DJ47" s="11">
        <v>3754</v>
      </c>
      <c r="DK47" s="11">
        <v>3768</v>
      </c>
      <c r="DL47" s="11">
        <v>3614</v>
      </c>
      <c r="DM47" s="11">
        <v>3520</v>
      </c>
      <c r="DN47" s="12">
        <v>-305</v>
      </c>
      <c r="DO47" s="163">
        <f t="shared" si="47"/>
        <v>-7.9738562091503318E-2</v>
      </c>
      <c r="DQ47" s="10" t="s">
        <v>19</v>
      </c>
      <c r="DR47" s="11">
        <v>7253</v>
      </c>
      <c r="DS47" s="11">
        <v>7030</v>
      </c>
      <c r="DT47" s="11">
        <v>6881</v>
      </c>
      <c r="DU47" s="11">
        <v>6731</v>
      </c>
      <c r="DV47" s="11">
        <v>6638</v>
      </c>
      <c r="DW47" s="11">
        <v>6578</v>
      </c>
      <c r="DX47" s="11">
        <v>6601</v>
      </c>
      <c r="DY47" s="11">
        <v>6599</v>
      </c>
      <c r="DZ47" s="11">
        <v>6643</v>
      </c>
      <c r="EA47" s="11">
        <v>6682</v>
      </c>
      <c r="EB47" s="11">
        <v>6636</v>
      </c>
      <c r="EC47" s="11">
        <v>6704</v>
      </c>
      <c r="ED47" s="11">
        <v>6701</v>
      </c>
      <c r="EE47" s="12">
        <v>-552</v>
      </c>
      <c r="EF47" s="163">
        <f t="shared" si="48"/>
        <v>-7.6106438715014435E-2</v>
      </c>
      <c r="EH47" s="10" t="s">
        <v>19</v>
      </c>
      <c r="EI47" s="11">
        <v>64538</v>
      </c>
      <c r="EJ47" s="11">
        <v>63730</v>
      </c>
      <c r="EK47" s="11">
        <v>62987</v>
      </c>
      <c r="EL47" s="11">
        <v>62232</v>
      </c>
      <c r="EM47" s="11">
        <v>61495</v>
      </c>
      <c r="EN47" s="11">
        <v>60809</v>
      </c>
      <c r="EO47" s="11">
        <v>60094</v>
      </c>
      <c r="EP47" s="11">
        <v>59396</v>
      </c>
      <c r="EQ47" s="11">
        <v>58744</v>
      </c>
      <c r="ER47" s="11">
        <v>58142</v>
      </c>
      <c r="ES47" s="11">
        <v>57540</v>
      </c>
      <c r="ET47" s="11">
        <v>57026</v>
      </c>
      <c r="EU47" s="11">
        <v>56543</v>
      </c>
      <c r="EV47" s="12">
        <v>-7995</v>
      </c>
      <c r="EW47" s="163">
        <f t="shared" si="49"/>
        <v>-0.12388050450897148</v>
      </c>
      <c r="EY47" s="10" t="s">
        <v>19</v>
      </c>
      <c r="EZ47" s="11">
        <v>18959</v>
      </c>
      <c r="FA47" s="11">
        <v>19403</v>
      </c>
      <c r="FB47" s="11">
        <v>19496</v>
      </c>
      <c r="FC47" s="11">
        <v>19359</v>
      </c>
      <c r="FD47" s="11">
        <v>19044</v>
      </c>
      <c r="FE47" s="11">
        <v>18700</v>
      </c>
      <c r="FF47" s="11">
        <v>18398</v>
      </c>
      <c r="FG47" s="11">
        <v>18203</v>
      </c>
      <c r="FH47" s="11">
        <v>18032</v>
      </c>
      <c r="FI47" s="11">
        <v>17781</v>
      </c>
      <c r="FJ47" s="11">
        <v>17615</v>
      </c>
      <c r="FK47" s="11">
        <v>17370</v>
      </c>
      <c r="FL47" s="11">
        <v>17154</v>
      </c>
      <c r="FM47" s="12">
        <v>-1805</v>
      </c>
      <c r="FN47" s="163">
        <f t="shared" si="50"/>
        <v>-9.5205443325069861E-2</v>
      </c>
      <c r="FP47" s="10" t="s">
        <v>19</v>
      </c>
      <c r="FQ47" s="11">
        <v>10918</v>
      </c>
      <c r="FR47" s="11">
        <v>10969</v>
      </c>
      <c r="FS47" s="11">
        <v>11329</v>
      </c>
      <c r="FT47" s="11">
        <v>11867</v>
      </c>
      <c r="FU47" s="11">
        <v>12458</v>
      </c>
      <c r="FV47" s="11">
        <v>13045</v>
      </c>
      <c r="FW47" s="11">
        <v>13535</v>
      </c>
      <c r="FX47" s="11">
        <v>14115</v>
      </c>
      <c r="FY47" s="11">
        <v>14254</v>
      </c>
      <c r="FZ47" s="11">
        <v>14826</v>
      </c>
      <c r="GA47" s="11">
        <v>15177</v>
      </c>
      <c r="GB47" s="11">
        <v>15556</v>
      </c>
      <c r="GC47" s="11">
        <v>15684</v>
      </c>
      <c r="GD47" s="12">
        <v>4766</v>
      </c>
      <c r="GE47" s="163">
        <f t="shared" si="51"/>
        <v>0.43652683641692613</v>
      </c>
      <c r="GG47" s="10" t="s">
        <v>19</v>
      </c>
      <c r="GH47" s="11">
        <v>4590</v>
      </c>
      <c r="GI47" s="11">
        <v>4689</v>
      </c>
      <c r="GJ47" s="11">
        <v>4759</v>
      </c>
      <c r="GK47" s="11">
        <v>4846</v>
      </c>
      <c r="GL47" s="11">
        <v>4953</v>
      </c>
      <c r="GM47" s="11">
        <v>5061</v>
      </c>
      <c r="GN47" s="11">
        <v>5239</v>
      </c>
      <c r="GO47" s="11">
        <v>5235</v>
      </c>
      <c r="GP47" s="11">
        <v>5569</v>
      </c>
      <c r="GQ47" s="11">
        <v>5507</v>
      </c>
      <c r="GR47" s="11">
        <v>5609</v>
      </c>
      <c r="GS47" s="11">
        <v>5700</v>
      </c>
      <c r="GT47" s="11">
        <v>5982</v>
      </c>
      <c r="GU47" s="12">
        <v>1392</v>
      </c>
      <c r="GV47" s="163">
        <f t="shared" si="52"/>
        <v>0.30326797385620918</v>
      </c>
      <c r="GX47" s="10" t="s">
        <v>19</v>
      </c>
      <c r="GY47" s="11">
        <v>128756</v>
      </c>
      <c r="GZ47" s="11">
        <v>127917</v>
      </c>
      <c r="HA47" s="11">
        <v>127088</v>
      </c>
      <c r="HB47" s="11">
        <v>126265</v>
      </c>
      <c r="HC47" s="11">
        <v>125450</v>
      </c>
      <c r="HD47" s="11">
        <v>124661</v>
      </c>
      <c r="HE47" s="11">
        <v>123883</v>
      </c>
      <c r="HF47" s="11">
        <v>123122</v>
      </c>
      <c r="HG47" s="11">
        <v>122359</v>
      </c>
      <c r="HH47" s="11">
        <v>121614</v>
      </c>
      <c r="HI47" s="11">
        <v>120878</v>
      </c>
      <c r="HJ47" s="11">
        <v>120150</v>
      </c>
      <c r="HK47" s="11">
        <v>119419</v>
      </c>
      <c r="HL47" s="12">
        <v>-9337</v>
      </c>
      <c r="HM47" s="163">
        <f t="shared" si="53"/>
        <v>-7.2517008916089365E-2</v>
      </c>
    </row>
    <row r="48" spans="2:221" x14ac:dyDescent="0.25">
      <c r="B48" s="10" t="str">
        <f>Pohjatiedot!C19</f>
        <v>Etelä-Savo</v>
      </c>
      <c r="C48" s="11">
        <f>Pohjatiedot!D19</f>
        <v>882</v>
      </c>
      <c r="D48" s="11">
        <f>Pohjatiedot!E19</f>
        <v>853</v>
      </c>
      <c r="E48" s="11">
        <f>Pohjatiedot!F19</f>
        <v>837</v>
      </c>
      <c r="F48" s="11">
        <f>Pohjatiedot!G19</f>
        <v>819</v>
      </c>
      <c r="G48" s="11">
        <f>Pohjatiedot!H19</f>
        <v>807</v>
      </c>
      <c r="H48" s="11">
        <f>Pohjatiedot!I19</f>
        <v>794</v>
      </c>
      <c r="I48" s="11">
        <f>Pohjatiedot!J19</f>
        <v>783</v>
      </c>
      <c r="J48" s="11">
        <f>Pohjatiedot!K19</f>
        <v>776</v>
      </c>
      <c r="K48" s="11">
        <f>Pohjatiedot!L19</f>
        <v>759</v>
      </c>
      <c r="L48" s="11">
        <f>Pohjatiedot!M19</f>
        <v>750</v>
      </c>
      <c r="M48" s="11">
        <f>Pohjatiedot!N19</f>
        <v>741</v>
      </c>
      <c r="N48" s="11">
        <f>Pohjatiedot!O19</f>
        <v>734</v>
      </c>
      <c r="O48" s="11">
        <f>Pohjatiedot!P19</f>
        <v>726</v>
      </c>
      <c r="P48" s="12">
        <f t="shared" si="22"/>
        <v>-156</v>
      </c>
      <c r="Q48" s="163">
        <f t="shared" si="23"/>
        <v>-0.1768707482993197</v>
      </c>
      <c r="S48" s="10" t="str">
        <f>Pohjatiedot!S19</f>
        <v>Etelä-Savo</v>
      </c>
      <c r="T48" s="11">
        <f>Pohjatiedot!T19</f>
        <v>5585</v>
      </c>
      <c r="U48" s="11">
        <f>Pohjatiedot!U19</f>
        <v>5262</v>
      </c>
      <c r="V48" s="11">
        <f>Pohjatiedot!V19</f>
        <v>4928</v>
      </c>
      <c r="W48" s="11">
        <f>Pohjatiedot!W19</f>
        <v>4685</v>
      </c>
      <c r="X48" s="11">
        <f>Pohjatiedot!X19</f>
        <v>4446</v>
      </c>
      <c r="Y48" s="11">
        <f>Pohjatiedot!Y19</f>
        <v>4268</v>
      </c>
      <c r="Z48" s="11">
        <f>Pohjatiedot!Z19</f>
        <v>4183</v>
      </c>
      <c r="AA48" s="11">
        <f>Pohjatiedot!AA19</f>
        <v>4114</v>
      </c>
      <c r="AB48" s="11">
        <f>Pohjatiedot!AB19</f>
        <v>4059</v>
      </c>
      <c r="AC48" s="11">
        <f>Pohjatiedot!AC19</f>
        <v>4004</v>
      </c>
      <c r="AD48" s="11">
        <f>Pohjatiedot!AD19</f>
        <v>3944</v>
      </c>
      <c r="AE48" s="11">
        <f>Pohjatiedot!AE19</f>
        <v>3896</v>
      </c>
      <c r="AF48" s="11">
        <f>Pohjatiedot!AF19</f>
        <v>3852</v>
      </c>
      <c r="AG48" s="12">
        <f t="shared" si="24"/>
        <v>-1733</v>
      </c>
      <c r="AH48" s="163">
        <f t="shared" si="25"/>
        <v>-0.31029543419874661</v>
      </c>
      <c r="AJ48" s="10" t="str">
        <f>Pohjatiedot!AI19</f>
        <v>Etelä-Savo</v>
      </c>
      <c r="AK48" s="11">
        <f>Pohjatiedot!AJ19</f>
        <v>1201</v>
      </c>
      <c r="AL48" s="11">
        <f>Pohjatiedot!AK19</f>
        <v>1207</v>
      </c>
      <c r="AM48" s="11">
        <f>Pohjatiedot!AL19</f>
        <v>1198</v>
      </c>
      <c r="AN48" s="11">
        <f>Pohjatiedot!AM19</f>
        <v>1094</v>
      </c>
      <c r="AO48" s="11">
        <f>Pohjatiedot!AN19</f>
        <v>1076</v>
      </c>
      <c r="AP48" s="11">
        <f>Pohjatiedot!AO19</f>
        <v>1006</v>
      </c>
      <c r="AQ48" s="11">
        <f>Pohjatiedot!AP19</f>
        <v>904</v>
      </c>
      <c r="AR48" s="11">
        <f>Pohjatiedot!AQ19</f>
        <v>875</v>
      </c>
      <c r="AS48" s="11">
        <f>Pohjatiedot!AR19</f>
        <v>860</v>
      </c>
      <c r="AT48" s="11">
        <f>Pohjatiedot!AS19</f>
        <v>846</v>
      </c>
      <c r="AU48" s="11">
        <f>Pohjatiedot!AT19</f>
        <v>841</v>
      </c>
      <c r="AV48" s="11">
        <f>Pohjatiedot!AU19</f>
        <v>828</v>
      </c>
      <c r="AW48" s="11">
        <f>Pohjatiedot!AV19</f>
        <v>814</v>
      </c>
      <c r="AX48" s="12">
        <f t="shared" si="26"/>
        <v>-387</v>
      </c>
      <c r="AY48" s="163">
        <f t="shared" si="27"/>
        <v>-0.32223147377185679</v>
      </c>
      <c r="AZ48" s="9"/>
      <c r="BA48" s="10" t="str">
        <f t="shared" si="28"/>
        <v>Etelä-Savo</v>
      </c>
      <c r="BB48" s="11">
        <f t="shared" si="29"/>
        <v>6786</v>
      </c>
      <c r="BC48" s="11">
        <f t="shared" si="30"/>
        <v>6469</v>
      </c>
      <c r="BD48" s="11">
        <f t="shared" si="31"/>
        <v>6126</v>
      </c>
      <c r="BE48" s="11">
        <f t="shared" si="32"/>
        <v>5779</v>
      </c>
      <c r="BF48" s="11">
        <f t="shared" si="33"/>
        <v>5522</v>
      </c>
      <c r="BG48" s="11">
        <f t="shared" si="34"/>
        <v>5274</v>
      </c>
      <c r="BH48" s="11">
        <f t="shared" si="35"/>
        <v>5087</v>
      </c>
      <c r="BI48" s="11">
        <f t="shared" si="36"/>
        <v>4989</v>
      </c>
      <c r="BJ48" s="11">
        <f t="shared" si="37"/>
        <v>4919</v>
      </c>
      <c r="BK48" s="11">
        <f t="shared" si="38"/>
        <v>4850</v>
      </c>
      <c r="BL48" s="11">
        <f t="shared" si="39"/>
        <v>4785</v>
      </c>
      <c r="BM48" s="11">
        <f t="shared" si="40"/>
        <v>4724</v>
      </c>
      <c r="BN48" s="11">
        <f t="shared" si="41"/>
        <v>4666</v>
      </c>
      <c r="BO48" s="12">
        <f t="shared" si="42"/>
        <v>-2120</v>
      </c>
      <c r="BP48" s="163">
        <f t="shared" si="43"/>
        <v>-0.31240789861479512</v>
      </c>
      <c r="BR48" s="10" t="str">
        <f>Pohjatiedot!AY19</f>
        <v>Etelä-Savo</v>
      </c>
      <c r="BS48" s="11">
        <f>Pohjatiedot!AZ19</f>
        <v>7993</v>
      </c>
      <c r="BT48" s="11">
        <f>Pohjatiedot!BA19</f>
        <v>7800</v>
      </c>
      <c r="BU48" s="11">
        <f>Pohjatiedot!BB19</f>
        <v>7680</v>
      </c>
      <c r="BV48" s="11">
        <f>Pohjatiedot!BC19</f>
        <v>7538</v>
      </c>
      <c r="BW48" s="11">
        <f>Pohjatiedot!BD19</f>
        <v>7315</v>
      </c>
      <c r="BX48" s="11">
        <f>Pohjatiedot!BE19</f>
        <v>7119</v>
      </c>
      <c r="BY48" s="11">
        <f>Pohjatiedot!BF19</f>
        <v>6804</v>
      </c>
      <c r="BZ48" s="11">
        <f>Pohjatiedot!BG19</f>
        <v>6509</v>
      </c>
      <c r="CA48" s="11">
        <f>Pohjatiedot!BH19</f>
        <v>6193</v>
      </c>
      <c r="CB48" s="11">
        <f>Pohjatiedot!BI19</f>
        <v>5863</v>
      </c>
      <c r="CC48" s="11">
        <f>Pohjatiedot!BJ19</f>
        <v>5623</v>
      </c>
      <c r="CD48" s="11">
        <f>Pohjatiedot!BK19</f>
        <v>5390</v>
      </c>
      <c r="CE48" s="11">
        <f>Pohjatiedot!BL19</f>
        <v>5219</v>
      </c>
      <c r="CF48" s="12">
        <f t="shared" si="44"/>
        <v>-2774</v>
      </c>
      <c r="CG48" s="163">
        <f t="shared" si="45"/>
        <v>-0.34705367196296755</v>
      </c>
      <c r="CI48" s="10" t="s">
        <v>20</v>
      </c>
      <c r="CJ48" s="11">
        <v>4276</v>
      </c>
      <c r="CK48" s="11">
        <v>4216</v>
      </c>
      <c r="CL48" s="11">
        <v>4104</v>
      </c>
      <c r="CM48" s="11">
        <v>4072</v>
      </c>
      <c r="CN48" s="11">
        <v>4005</v>
      </c>
      <c r="CO48" s="11">
        <v>3961</v>
      </c>
      <c r="CP48" s="11">
        <v>3951</v>
      </c>
      <c r="CQ48" s="11">
        <v>3842</v>
      </c>
      <c r="CR48" s="11">
        <v>3769</v>
      </c>
      <c r="CS48" s="11">
        <v>3652</v>
      </c>
      <c r="CT48" s="11">
        <v>3545</v>
      </c>
      <c r="CU48" s="11">
        <v>3427</v>
      </c>
      <c r="CV48" s="11">
        <v>3247</v>
      </c>
      <c r="CW48" s="12">
        <v>-1029</v>
      </c>
      <c r="CX48" s="163">
        <f t="shared" si="46"/>
        <v>-0.24064546304957901</v>
      </c>
      <c r="CZ48" s="10" t="s">
        <v>20</v>
      </c>
      <c r="DA48" s="11">
        <v>4367</v>
      </c>
      <c r="DB48" s="11">
        <v>4319</v>
      </c>
      <c r="DC48" s="11">
        <v>4268</v>
      </c>
      <c r="DD48" s="11">
        <v>4222</v>
      </c>
      <c r="DE48" s="11">
        <v>4181</v>
      </c>
      <c r="DF48" s="11">
        <v>4076</v>
      </c>
      <c r="DG48" s="11">
        <v>4047</v>
      </c>
      <c r="DH48" s="11">
        <v>3991</v>
      </c>
      <c r="DI48" s="11">
        <v>3948</v>
      </c>
      <c r="DJ48" s="11">
        <v>3943</v>
      </c>
      <c r="DK48" s="11">
        <v>3841</v>
      </c>
      <c r="DL48" s="11">
        <v>3768</v>
      </c>
      <c r="DM48" s="11">
        <v>3657</v>
      </c>
      <c r="DN48" s="12">
        <v>-710</v>
      </c>
      <c r="DO48" s="163">
        <f t="shared" si="47"/>
        <v>-0.16258300893061595</v>
      </c>
      <c r="DQ48" s="10" t="s">
        <v>20</v>
      </c>
      <c r="DR48" s="11">
        <v>6751</v>
      </c>
      <c r="DS48" s="11">
        <v>6620</v>
      </c>
      <c r="DT48" s="11">
        <v>6531</v>
      </c>
      <c r="DU48" s="11">
        <v>6467</v>
      </c>
      <c r="DV48" s="11">
        <v>6399</v>
      </c>
      <c r="DW48" s="11">
        <v>6355</v>
      </c>
      <c r="DX48" s="11">
        <v>6295</v>
      </c>
      <c r="DY48" s="11">
        <v>6270</v>
      </c>
      <c r="DZ48" s="11">
        <v>6242</v>
      </c>
      <c r="EA48" s="11">
        <v>6222</v>
      </c>
      <c r="EB48" s="11">
        <v>6195</v>
      </c>
      <c r="EC48" s="11">
        <v>6163</v>
      </c>
      <c r="ED48" s="11">
        <v>6159</v>
      </c>
      <c r="EE48" s="12">
        <v>-592</v>
      </c>
      <c r="EF48" s="163">
        <f t="shared" si="48"/>
        <v>-8.7690712487038969E-2</v>
      </c>
      <c r="EH48" s="10" t="s">
        <v>20</v>
      </c>
      <c r="EI48" s="11">
        <v>70052</v>
      </c>
      <c r="EJ48" s="11">
        <v>68528</v>
      </c>
      <c r="EK48" s="11">
        <v>67026</v>
      </c>
      <c r="EL48" s="11">
        <v>65449</v>
      </c>
      <c r="EM48" s="11">
        <v>64071</v>
      </c>
      <c r="EN48" s="11">
        <v>62871</v>
      </c>
      <c r="EO48" s="11">
        <v>61679</v>
      </c>
      <c r="EP48" s="11">
        <v>60472</v>
      </c>
      <c r="EQ48" s="11">
        <v>59368</v>
      </c>
      <c r="ER48" s="11">
        <v>58330</v>
      </c>
      <c r="ES48" s="11">
        <v>57426</v>
      </c>
      <c r="ET48" s="11">
        <v>56508</v>
      </c>
      <c r="EU48" s="11">
        <v>55706</v>
      </c>
      <c r="EV48" s="12">
        <v>-14346</v>
      </c>
      <c r="EW48" s="163">
        <f t="shared" si="49"/>
        <v>-0.20479072688859701</v>
      </c>
      <c r="EY48" s="10" t="s">
        <v>20</v>
      </c>
      <c r="EZ48" s="11">
        <v>24254</v>
      </c>
      <c r="FA48" s="11">
        <v>24636</v>
      </c>
      <c r="FB48" s="11">
        <v>24674</v>
      </c>
      <c r="FC48" s="11">
        <v>24599</v>
      </c>
      <c r="FD48" s="11">
        <v>24243</v>
      </c>
      <c r="FE48" s="11">
        <v>23846</v>
      </c>
      <c r="FF48" s="11">
        <v>23487</v>
      </c>
      <c r="FG48" s="11">
        <v>23213</v>
      </c>
      <c r="FH48" s="11">
        <v>22930</v>
      </c>
      <c r="FI48" s="11">
        <v>22542</v>
      </c>
      <c r="FJ48" s="11">
        <v>22222</v>
      </c>
      <c r="FK48" s="11">
        <v>21927</v>
      </c>
      <c r="FL48" s="11">
        <v>21554</v>
      </c>
      <c r="FM48" s="12">
        <v>-2700</v>
      </c>
      <c r="FN48" s="163">
        <f t="shared" si="50"/>
        <v>-0.11132184381957611</v>
      </c>
      <c r="FP48" s="10" t="s">
        <v>20</v>
      </c>
      <c r="FQ48" s="11">
        <v>13669</v>
      </c>
      <c r="FR48" s="11">
        <v>13820</v>
      </c>
      <c r="FS48" s="11">
        <v>14221</v>
      </c>
      <c r="FT48" s="11">
        <v>14908</v>
      </c>
      <c r="FU48" s="11">
        <v>15659</v>
      </c>
      <c r="FV48" s="11">
        <v>16236</v>
      </c>
      <c r="FW48" s="11">
        <v>16788</v>
      </c>
      <c r="FX48" s="11">
        <v>17504</v>
      </c>
      <c r="FY48" s="11">
        <v>17761</v>
      </c>
      <c r="FZ48" s="11">
        <v>18521</v>
      </c>
      <c r="GA48" s="11">
        <v>18919</v>
      </c>
      <c r="GB48" s="11">
        <v>19267</v>
      </c>
      <c r="GC48" s="11">
        <v>19380</v>
      </c>
      <c r="GD48" s="12">
        <v>5711</v>
      </c>
      <c r="GE48" s="163">
        <f t="shared" si="51"/>
        <v>0.41780671592654905</v>
      </c>
      <c r="GG48" s="10" t="s">
        <v>20</v>
      </c>
      <c r="GH48" s="11">
        <v>5585</v>
      </c>
      <c r="GI48" s="11">
        <v>5682</v>
      </c>
      <c r="GJ48" s="11">
        <v>5865</v>
      </c>
      <c r="GK48" s="11">
        <v>5913</v>
      </c>
      <c r="GL48" s="11">
        <v>6050</v>
      </c>
      <c r="GM48" s="11">
        <v>6248</v>
      </c>
      <c r="GN48" s="11">
        <v>6440</v>
      </c>
      <c r="GO48" s="11">
        <v>6403</v>
      </c>
      <c r="GP48" s="11">
        <v>6746</v>
      </c>
      <c r="GQ48" s="11">
        <v>6660</v>
      </c>
      <c r="GR48" s="11">
        <v>6759</v>
      </c>
      <c r="GS48" s="11">
        <v>6921</v>
      </c>
      <c r="GT48" s="11">
        <v>7291</v>
      </c>
      <c r="GU48" s="12">
        <v>1706</v>
      </c>
      <c r="GV48" s="163">
        <f t="shared" si="52"/>
        <v>0.30546105640107424</v>
      </c>
      <c r="GX48" s="10" t="s">
        <v>20</v>
      </c>
      <c r="GY48" s="11">
        <v>144615</v>
      </c>
      <c r="GZ48" s="11">
        <v>142943</v>
      </c>
      <c r="HA48" s="11">
        <v>141332</v>
      </c>
      <c r="HB48" s="11">
        <v>139766</v>
      </c>
      <c r="HC48" s="11">
        <v>138252</v>
      </c>
      <c r="HD48" s="11">
        <v>136780</v>
      </c>
      <c r="HE48" s="11">
        <v>135361</v>
      </c>
      <c r="HF48" s="11">
        <v>133969</v>
      </c>
      <c r="HG48" s="11">
        <v>132635</v>
      </c>
      <c r="HH48" s="11">
        <v>131333</v>
      </c>
      <c r="HI48" s="11">
        <v>130056</v>
      </c>
      <c r="HJ48" s="11">
        <v>128829</v>
      </c>
      <c r="HK48" s="11">
        <v>127605</v>
      </c>
      <c r="HL48" s="12">
        <v>-17010</v>
      </c>
      <c r="HM48" s="163">
        <f t="shared" si="53"/>
        <v>-0.11762265325173737</v>
      </c>
    </row>
    <row r="49" spans="2:287" x14ac:dyDescent="0.25">
      <c r="B49" s="10" t="str">
        <f>Pohjatiedot!C20</f>
        <v>Pohjois-Savo</v>
      </c>
      <c r="C49" s="11">
        <f>Pohjatiedot!D20</f>
        <v>1967</v>
      </c>
      <c r="D49" s="11">
        <f>Pohjatiedot!E20</f>
        <v>1844</v>
      </c>
      <c r="E49" s="11">
        <f>Pohjatiedot!F20</f>
        <v>1837</v>
      </c>
      <c r="F49" s="11">
        <f>Pohjatiedot!G20</f>
        <v>1823</v>
      </c>
      <c r="G49" s="11">
        <f>Pohjatiedot!H20</f>
        <v>1811</v>
      </c>
      <c r="H49" s="11">
        <f>Pohjatiedot!I20</f>
        <v>1795</v>
      </c>
      <c r="I49" s="11">
        <f>Pohjatiedot!J20</f>
        <v>1780</v>
      </c>
      <c r="J49" s="11">
        <f>Pohjatiedot!K20</f>
        <v>1763</v>
      </c>
      <c r="K49" s="11">
        <f>Pohjatiedot!L20</f>
        <v>1747</v>
      </c>
      <c r="L49" s="11">
        <f>Pohjatiedot!M20</f>
        <v>1732</v>
      </c>
      <c r="M49" s="11">
        <f>Pohjatiedot!N20</f>
        <v>1717</v>
      </c>
      <c r="N49" s="11">
        <f>Pohjatiedot!O20</f>
        <v>1702</v>
      </c>
      <c r="O49" s="11">
        <f>Pohjatiedot!P20</f>
        <v>1691</v>
      </c>
      <c r="P49" s="12">
        <f t="shared" si="22"/>
        <v>-276</v>
      </c>
      <c r="Q49" s="163">
        <f t="shared" si="23"/>
        <v>-0.14031520081342141</v>
      </c>
      <c r="S49" s="10" t="str">
        <f>Pohjatiedot!S20</f>
        <v>Pohjois-Savo</v>
      </c>
      <c r="T49" s="11">
        <f>Pohjatiedot!T20</f>
        <v>11421</v>
      </c>
      <c r="U49" s="11">
        <f>Pohjatiedot!U20</f>
        <v>10960</v>
      </c>
      <c r="V49" s="11">
        <f>Pohjatiedot!V20</f>
        <v>10496</v>
      </c>
      <c r="W49" s="11">
        <f>Pohjatiedot!W20</f>
        <v>10010</v>
      </c>
      <c r="X49" s="11">
        <f>Pohjatiedot!X20</f>
        <v>9706</v>
      </c>
      <c r="Y49" s="11">
        <f>Pohjatiedot!Y20</f>
        <v>9482</v>
      </c>
      <c r="Z49" s="11">
        <f>Pohjatiedot!Z20</f>
        <v>9319</v>
      </c>
      <c r="AA49" s="11">
        <f>Pohjatiedot!AA20</f>
        <v>9258</v>
      </c>
      <c r="AB49" s="11">
        <f>Pohjatiedot!AB20</f>
        <v>9186</v>
      </c>
      <c r="AC49" s="11">
        <f>Pohjatiedot!AC20</f>
        <v>9109</v>
      </c>
      <c r="AD49" s="11">
        <f>Pohjatiedot!AD20</f>
        <v>9036</v>
      </c>
      <c r="AE49" s="11">
        <f>Pohjatiedot!AE20</f>
        <v>8958</v>
      </c>
      <c r="AF49" s="11">
        <f>Pohjatiedot!AF20</f>
        <v>8883</v>
      </c>
      <c r="AG49" s="12">
        <f t="shared" si="24"/>
        <v>-2538</v>
      </c>
      <c r="AH49" s="163">
        <f t="shared" si="25"/>
        <v>-0.22222222222222221</v>
      </c>
      <c r="AJ49" s="10" t="str">
        <f>Pohjatiedot!AI20</f>
        <v>Pohjois-Savo</v>
      </c>
      <c r="AK49" s="11">
        <f>Pohjatiedot!AJ20</f>
        <v>2533</v>
      </c>
      <c r="AL49" s="11">
        <f>Pohjatiedot!AK20</f>
        <v>2501</v>
      </c>
      <c r="AM49" s="11">
        <f>Pohjatiedot!AL20</f>
        <v>2380</v>
      </c>
      <c r="AN49" s="11">
        <f>Pohjatiedot!AM20</f>
        <v>2396</v>
      </c>
      <c r="AO49" s="11">
        <f>Pohjatiedot!AN20</f>
        <v>2202</v>
      </c>
      <c r="AP49" s="11">
        <f>Pohjatiedot!AO20</f>
        <v>2107</v>
      </c>
      <c r="AQ49" s="11">
        <f>Pohjatiedot!AP20</f>
        <v>2037</v>
      </c>
      <c r="AR49" s="11">
        <f>Pohjatiedot!AQ20</f>
        <v>1918</v>
      </c>
      <c r="AS49" s="11">
        <f>Pohjatiedot!AR20</f>
        <v>1909</v>
      </c>
      <c r="AT49" s="11">
        <f>Pohjatiedot!AS20</f>
        <v>1901</v>
      </c>
      <c r="AU49" s="11">
        <f>Pohjatiedot!AT20</f>
        <v>1880</v>
      </c>
      <c r="AV49" s="11">
        <f>Pohjatiedot!AU20</f>
        <v>1874</v>
      </c>
      <c r="AW49" s="11">
        <f>Pohjatiedot!AV20</f>
        <v>1857</v>
      </c>
      <c r="AX49" s="12">
        <f t="shared" si="26"/>
        <v>-676</v>
      </c>
      <c r="AY49" s="163">
        <f t="shared" si="27"/>
        <v>-0.26687722068693254</v>
      </c>
      <c r="AZ49" s="9"/>
      <c r="BA49" s="10" t="str">
        <f t="shared" si="28"/>
        <v>Pohjois-Savo</v>
      </c>
      <c r="BB49" s="11">
        <f t="shared" si="29"/>
        <v>13954</v>
      </c>
      <c r="BC49" s="11">
        <f t="shared" si="30"/>
        <v>13461</v>
      </c>
      <c r="BD49" s="11">
        <f t="shared" si="31"/>
        <v>12876</v>
      </c>
      <c r="BE49" s="11">
        <f t="shared" si="32"/>
        <v>12406</v>
      </c>
      <c r="BF49" s="11">
        <f t="shared" si="33"/>
        <v>11908</v>
      </c>
      <c r="BG49" s="11">
        <f t="shared" si="34"/>
        <v>11589</v>
      </c>
      <c r="BH49" s="11">
        <f t="shared" si="35"/>
        <v>11356</v>
      </c>
      <c r="BI49" s="11">
        <f t="shared" si="36"/>
        <v>11176</v>
      </c>
      <c r="BJ49" s="11">
        <f t="shared" si="37"/>
        <v>11095</v>
      </c>
      <c r="BK49" s="11">
        <f t="shared" si="38"/>
        <v>11010</v>
      </c>
      <c r="BL49" s="11">
        <f t="shared" si="39"/>
        <v>10916</v>
      </c>
      <c r="BM49" s="11">
        <f t="shared" si="40"/>
        <v>10832</v>
      </c>
      <c r="BN49" s="11">
        <f t="shared" si="41"/>
        <v>10740</v>
      </c>
      <c r="BO49" s="12">
        <f t="shared" si="42"/>
        <v>-3214</v>
      </c>
      <c r="BP49" s="163">
        <f t="shared" si="43"/>
        <v>-0.23032822129855235</v>
      </c>
      <c r="BR49" s="10" t="str">
        <f>Pohjatiedot!AY20</f>
        <v>Pohjois-Savo</v>
      </c>
      <c r="BS49" s="11">
        <f>Pohjatiedot!AZ20</f>
        <v>15259</v>
      </c>
      <c r="BT49" s="11">
        <f>Pohjatiedot!BA20</f>
        <v>15251</v>
      </c>
      <c r="BU49" s="11">
        <f>Pohjatiedot!BB20</f>
        <v>15296</v>
      </c>
      <c r="BV49" s="11">
        <f>Pohjatiedot!BC20</f>
        <v>15238</v>
      </c>
      <c r="BW49" s="11">
        <f>Pohjatiedot!BD20</f>
        <v>15039</v>
      </c>
      <c r="BX49" s="11">
        <f>Pohjatiedot!BE20</f>
        <v>14649</v>
      </c>
      <c r="BY49" s="11">
        <f>Pohjatiedot!BF20</f>
        <v>14223</v>
      </c>
      <c r="BZ49" s="11">
        <f>Pohjatiedot!BG20</f>
        <v>13726</v>
      </c>
      <c r="CA49" s="11">
        <f>Pohjatiedot!BH20</f>
        <v>13153</v>
      </c>
      <c r="CB49" s="11">
        <f>Pohjatiedot!BI20</f>
        <v>12671</v>
      </c>
      <c r="CC49" s="11">
        <f>Pohjatiedot!BJ20</f>
        <v>12187</v>
      </c>
      <c r="CD49" s="11">
        <f>Pohjatiedot!BK20</f>
        <v>11865</v>
      </c>
      <c r="CE49" s="11">
        <f>Pohjatiedot!BL20</f>
        <v>11634</v>
      </c>
      <c r="CF49" s="12">
        <f t="shared" si="44"/>
        <v>-3625</v>
      </c>
      <c r="CG49" s="163">
        <f t="shared" si="45"/>
        <v>-0.23756471590536732</v>
      </c>
      <c r="CI49" s="10" t="s">
        <v>21</v>
      </c>
      <c r="CJ49" s="11">
        <v>7695</v>
      </c>
      <c r="CK49" s="11">
        <v>7782</v>
      </c>
      <c r="CL49" s="11">
        <v>7677</v>
      </c>
      <c r="CM49" s="11">
        <v>7557</v>
      </c>
      <c r="CN49" s="11">
        <v>7604</v>
      </c>
      <c r="CO49" s="11">
        <v>7744</v>
      </c>
      <c r="CP49" s="11">
        <v>7825</v>
      </c>
      <c r="CQ49" s="11">
        <v>7767</v>
      </c>
      <c r="CR49" s="11">
        <v>7670</v>
      </c>
      <c r="CS49" s="11">
        <v>7529</v>
      </c>
      <c r="CT49" s="11">
        <v>7388</v>
      </c>
      <c r="CU49" s="11">
        <v>7095</v>
      </c>
      <c r="CV49" s="11">
        <v>6816</v>
      </c>
      <c r="CW49" s="12">
        <v>-879</v>
      </c>
      <c r="CX49" s="163">
        <f t="shared" si="46"/>
        <v>-0.11423001949317735</v>
      </c>
      <c r="CZ49" s="10" t="s">
        <v>21</v>
      </c>
      <c r="DA49" s="11">
        <v>7904</v>
      </c>
      <c r="DB49" s="11">
        <v>7763</v>
      </c>
      <c r="DC49" s="11">
        <v>7686</v>
      </c>
      <c r="DD49" s="11">
        <v>7798</v>
      </c>
      <c r="DE49" s="11">
        <v>7877</v>
      </c>
      <c r="DF49" s="11">
        <v>7773</v>
      </c>
      <c r="DG49" s="11">
        <v>7665</v>
      </c>
      <c r="DH49" s="11">
        <v>7710</v>
      </c>
      <c r="DI49" s="11">
        <v>7844</v>
      </c>
      <c r="DJ49" s="11">
        <v>7921</v>
      </c>
      <c r="DK49" s="11">
        <v>7860</v>
      </c>
      <c r="DL49" s="11">
        <v>7769</v>
      </c>
      <c r="DM49" s="11">
        <v>7616</v>
      </c>
      <c r="DN49" s="12">
        <v>-288</v>
      </c>
      <c r="DO49" s="163">
        <f t="shared" si="47"/>
        <v>-3.6437246963562764E-2</v>
      </c>
      <c r="DQ49" s="10" t="s">
        <v>21</v>
      </c>
      <c r="DR49" s="11">
        <v>13745</v>
      </c>
      <c r="DS49" s="11">
        <v>13386</v>
      </c>
      <c r="DT49" s="11">
        <v>13314</v>
      </c>
      <c r="DU49" s="11">
        <v>13082</v>
      </c>
      <c r="DV49" s="11">
        <v>12995</v>
      </c>
      <c r="DW49" s="11">
        <v>12962</v>
      </c>
      <c r="DX49" s="11">
        <v>12958</v>
      </c>
      <c r="DY49" s="11">
        <v>12947</v>
      </c>
      <c r="DZ49" s="11">
        <v>12966</v>
      </c>
      <c r="EA49" s="11">
        <v>12954</v>
      </c>
      <c r="EB49" s="11">
        <v>13031</v>
      </c>
      <c r="EC49" s="11">
        <v>13100</v>
      </c>
      <c r="ED49" s="11">
        <v>13097</v>
      </c>
      <c r="EE49" s="12">
        <v>-648</v>
      </c>
      <c r="EF49" s="163">
        <f t="shared" si="48"/>
        <v>-4.7144416151327806E-2</v>
      </c>
      <c r="EH49" s="10" t="s">
        <v>21</v>
      </c>
      <c r="EI49" s="11">
        <v>124827</v>
      </c>
      <c r="EJ49" s="11">
        <v>123566</v>
      </c>
      <c r="EK49" s="11">
        <v>122117</v>
      </c>
      <c r="EL49" s="11">
        <v>120718</v>
      </c>
      <c r="EM49" s="11">
        <v>119362</v>
      </c>
      <c r="EN49" s="11">
        <v>118266</v>
      </c>
      <c r="EO49" s="11">
        <v>117021</v>
      </c>
      <c r="EP49" s="11">
        <v>115873</v>
      </c>
      <c r="EQ49" s="11">
        <v>114807</v>
      </c>
      <c r="ER49" s="11">
        <v>113633</v>
      </c>
      <c r="ES49" s="11">
        <v>112691</v>
      </c>
      <c r="ET49" s="11">
        <v>111809</v>
      </c>
      <c r="EU49" s="11">
        <v>111129</v>
      </c>
      <c r="EV49" s="12">
        <v>-13698</v>
      </c>
      <c r="EW49" s="163">
        <f t="shared" si="49"/>
        <v>-0.10973587445023913</v>
      </c>
      <c r="EY49" s="10" t="s">
        <v>21</v>
      </c>
      <c r="EZ49" s="11">
        <v>34294</v>
      </c>
      <c r="FA49" s="11">
        <v>35352</v>
      </c>
      <c r="FB49" s="11">
        <v>35785</v>
      </c>
      <c r="FC49" s="11">
        <v>35821</v>
      </c>
      <c r="FD49" s="11">
        <v>35649</v>
      </c>
      <c r="FE49" s="11">
        <v>35200</v>
      </c>
      <c r="FF49" s="11">
        <v>34903</v>
      </c>
      <c r="FG49" s="11">
        <v>34707</v>
      </c>
      <c r="FH49" s="11">
        <v>34442</v>
      </c>
      <c r="FI49" s="11">
        <v>34146</v>
      </c>
      <c r="FJ49" s="11">
        <v>33886</v>
      </c>
      <c r="FK49" s="11">
        <v>33523</v>
      </c>
      <c r="FL49" s="11">
        <v>33026</v>
      </c>
      <c r="FM49" s="12">
        <v>-1268</v>
      </c>
      <c r="FN49" s="163">
        <f t="shared" si="50"/>
        <v>-3.6974397853852037E-2</v>
      </c>
      <c r="FP49" s="10" t="s">
        <v>21</v>
      </c>
      <c r="FQ49" s="11">
        <v>18276</v>
      </c>
      <c r="FR49" s="11">
        <v>18416</v>
      </c>
      <c r="FS49" s="11">
        <v>19115</v>
      </c>
      <c r="FT49" s="11">
        <v>20218</v>
      </c>
      <c r="FU49" s="11">
        <v>21356</v>
      </c>
      <c r="FV49" s="11">
        <v>22442</v>
      </c>
      <c r="FW49" s="11">
        <v>23560</v>
      </c>
      <c r="FX49" s="11">
        <v>24716</v>
      </c>
      <c r="FY49" s="11">
        <v>25266</v>
      </c>
      <c r="FZ49" s="11">
        <v>26590</v>
      </c>
      <c r="GA49" s="11">
        <v>27456</v>
      </c>
      <c r="GB49" s="11">
        <v>28330</v>
      </c>
      <c r="GC49" s="11">
        <v>28775</v>
      </c>
      <c r="GD49" s="12">
        <v>10499</v>
      </c>
      <c r="GE49" s="163">
        <f t="shared" si="51"/>
        <v>0.5744692492886847</v>
      </c>
      <c r="GG49" s="10" t="s">
        <v>21</v>
      </c>
      <c r="GH49" s="11">
        <v>7681</v>
      </c>
      <c r="GI49" s="11">
        <v>7827</v>
      </c>
      <c r="GJ49" s="11">
        <v>7991</v>
      </c>
      <c r="GK49" s="11">
        <v>8104</v>
      </c>
      <c r="GL49" s="11">
        <v>8247</v>
      </c>
      <c r="GM49" s="11">
        <v>8521</v>
      </c>
      <c r="GN49" s="11">
        <v>8753</v>
      </c>
      <c r="GO49" s="11">
        <v>8745</v>
      </c>
      <c r="GP49" s="11">
        <v>9243</v>
      </c>
      <c r="GQ49" s="11">
        <v>9149</v>
      </c>
      <c r="GR49" s="11">
        <v>9290</v>
      </c>
      <c r="GS49" s="11">
        <v>9478</v>
      </c>
      <c r="GT49" s="11">
        <v>10034</v>
      </c>
      <c r="GU49" s="12">
        <v>2353</v>
      </c>
      <c r="GV49" s="163">
        <f t="shared" si="52"/>
        <v>0.30634032027079816</v>
      </c>
      <c r="GX49" s="10" t="s">
        <v>21</v>
      </c>
      <c r="GY49" s="11">
        <v>245602</v>
      </c>
      <c r="GZ49" s="11">
        <v>244648</v>
      </c>
      <c r="HA49" s="11">
        <v>243694</v>
      </c>
      <c r="HB49" s="11">
        <v>242765</v>
      </c>
      <c r="HC49" s="11">
        <v>241848</v>
      </c>
      <c r="HD49" s="11">
        <v>240941</v>
      </c>
      <c r="HE49" s="11">
        <v>240044</v>
      </c>
      <c r="HF49" s="11">
        <v>239130</v>
      </c>
      <c r="HG49" s="11">
        <v>238233</v>
      </c>
      <c r="HH49" s="11">
        <v>237335</v>
      </c>
      <c r="HI49" s="11">
        <v>236422</v>
      </c>
      <c r="HJ49" s="11">
        <v>235503</v>
      </c>
      <c r="HK49" s="11">
        <v>234558</v>
      </c>
      <c r="HL49" s="12">
        <v>-11044</v>
      </c>
      <c r="HM49" s="163">
        <f t="shared" si="53"/>
        <v>-4.4967060528823044E-2</v>
      </c>
    </row>
    <row r="50" spans="2:287" x14ac:dyDescent="0.25">
      <c r="B50" s="10" t="str">
        <f>Pohjatiedot!C21</f>
        <v>Pohjois-Karjala</v>
      </c>
      <c r="C50" s="11">
        <f>Pohjatiedot!D21</f>
        <v>1214</v>
      </c>
      <c r="D50" s="11">
        <f>Pohjatiedot!E21</f>
        <v>1171</v>
      </c>
      <c r="E50" s="11">
        <f>Pohjatiedot!F21</f>
        <v>1171</v>
      </c>
      <c r="F50" s="11">
        <f>Pohjatiedot!G21</f>
        <v>1160</v>
      </c>
      <c r="G50" s="11">
        <f>Pohjatiedot!H21</f>
        <v>1158</v>
      </c>
      <c r="H50" s="11">
        <f>Pohjatiedot!I21</f>
        <v>1153</v>
      </c>
      <c r="I50" s="11">
        <f>Pohjatiedot!J21</f>
        <v>1146</v>
      </c>
      <c r="J50" s="11">
        <f>Pohjatiedot!K21</f>
        <v>1140</v>
      </c>
      <c r="K50" s="11">
        <f>Pohjatiedot!L21</f>
        <v>1130</v>
      </c>
      <c r="L50" s="11">
        <f>Pohjatiedot!M21</f>
        <v>1125</v>
      </c>
      <c r="M50" s="11">
        <f>Pohjatiedot!N21</f>
        <v>1115</v>
      </c>
      <c r="N50" s="11">
        <f>Pohjatiedot!O21</f>
        <v>1111</v>
      </c>
      <c r="O50" s="11">
        <f>Pohjatiedot!P21</f>
        <v>1106</v>
      </c>
      <c r="P50" s="12">
        <f t="shared" si="22"/>
        <v>-108</v>
      </c>
      <c r="Q50" s="163">
        <f t="shared" si="23"/>
        <v>-8.8962108731466261E-2</v>
      </c>
      <c r="S50" s="10" t="str">
        <f>Pohjatiedot!S21</f>
        <v>Pohjois-Karjala</v>
      </c>
      <c r="T50" s="11">
        <f>Pohjatiedot!T21</f>
        <v>7179</v>
      </c>
      <c r="U50" s="11">
        <f>Pohjatiedot!U21</f>
        <v>6856</v>
      </c>
      <c r="V50" s="11">
        <f>Pohjatiedot!V21</f>
        <v>6497</v>
      </c>
      <c r="W50" s="11">
        <f>Pohjatiedot!W21</f>
        <v>6195</v>
      </c>
      <c r="X50" s="11">
        <f>Pohjatiedot!X21</f>
        <v>5957</v>
      </c>
      <c r="Y50" s="11">
        <f>Pohjatiedot!Y21</f>
        <v>5846</v>
      </c>
      <c r="Z50" s="11">
        <f>Pohjatiedot!Z21</f>
        <v>5788</v>
      </c>
      <c r="AA50" s="11">
        <f>Pohjatiedot!AA21</f>
        <v>5763</v>
      </c>
      <c r="AB50" s="11">
        <f>Pohjatiedot!AB21</f>
        <v>5742</v>
      </c>
      <c r="AC50" s="11">
        <f>Pohjatiedot!AC21</f>
        <v>5704</v>
      </c>
      <c r="AD50" s="11">
        <f>Pohjatiedot!AD21</f>
        <v>5677</v>
      </c>
      <c r="AE50" s="11">
        <f>Pohjatiedot!AE21</f>
        <v>5635</v>
      </c>
      <c r="AF50" s="11">
        <f>Pohjatiedot!AF21</f>
        <v>5596</v>
      </c>
      <c r="AG50" s="12">
        <f t="shared" si="24"/>
        <v>-1583</v>
      </c>
      <c r="AH50" s="163">
        <f t="shared" si="25"/>
        <v>-0.22050424850257699</v>
      </c>
      <c r="AJ50" s="10" t="str">
        <f>Pohjatiedot!AI21</f>
        <v>Pohjois-Karjala</v>
      </c>
      <c r="AK50" s="11">
        <f>Pohjatiedot!AJ21</f>
        <v>1623</v>
      </c>
      <c r="AL50" s="11">
        <f>Pohjatiedot!AK21</f>
        <v>1532</v>
      </c>
      <c r="AM50" s="11">
        <f>Pohjatiedot!AL21</f>
        <v>1525</v>
      </c>
      <c r="AN50" s="11">
        <f>Pohjatiedot!AM21</f>
        <v>1473</v>
      </c>
      <c r="AO50" s="11">
        <f>Pohjatiedot!AN21</f>
        <v>1401</v>
      </c>
      <c r="AP50" s="11">
        <f>Pohjatiedot!AO21</f>
        <v>1273</v>
      </c>
      <c r="AQ50" s="11">
        <f>Pohjatiedot!AP21</f>
        <v>1215</v>
      </c>
      <c r="AR50" s="11">
        <f>Pohjatiedot!AQ21</f>
        <v>1175</v>
      </c>
      <c r="AS50" s="11">
        <f>Pohjatiedot!AR21</f>
        <v>1165</v>
      </c>
      <c r="AT50" s="11">
        <f>Pohjatiedot!AS21</f>
        <v>1166</v>
      </c>
      <c r="AU50" s="11">
        <f>Pohjatiedot!AT21</f>
        <v>1160</v>
      </c>
      <c r="AV50" s="11">
        <f>Pohjatiedot!AU21</f>
        <v>1158</v>
      </c>
      <c r="AW50" s="11">
        <f>Pohjatiedot!AV21</f>
        <v>1153</v>
      </c>
      <c r="AX50" s="12">
        <f t="shared" si="26"/>
        <v>-470</v>
      </c>
      <c r="AY50" s="163">
        <f t="shared" si="27"/>
        <v>-0.28958718422674057</v>
      </c>
      <c r="AZ50" s="9"/>
      <c r="BA50" s="10" t="str">
        <f t="shared" si="28"/>
        <v>Pohjois-Karjala</v>
      </c>
      <c r="BB50" s="11">
        <f t="shared" si="29"/>
        <v>8802</v>
      </c>
      <c r="BC50" s="11">
        <f t="shared" si="30"/>
        <v>8388</v>
      </c>
      <c r="BD50" s="11">
        <f t="shared" si="31"/>
        <v>8022</v>
      </c>
      <c r="BE50" s="11">
        <f t="shared" si="32"/>
        <v>7668</v>
      </c>
      <c r="BF50" s="11">
        <f t="shared" si="33"/>
        <v>7358</v>
      </c>
      <c r="BG50" s="11">
        <f t="shared" si="34"/>
        <v>7119</v>
      </c>
      <c r="BH50" s="11">
        <f t="shared" si="35"/>
        <v>7003</v>
      </c>
      <c r="BI50" s="11">
        <f t="shared" si="36"/>
        <v>6938</v>
      </c>
      <c r="BJ50" s="11">
        <f t="shared" si="37"/>
        <v>6907</v>
      </c>
      <c r="BK50" s="11">
        <f t="shared" si="38"/>
        <v>6870</v>
      </c>
      <c r="BL50" s="11">
        <f t="shared" si="39"/>
        <v>6837</v>
      </c>
      <c r="BM50" s="11">
        <f t="shared" si="40"/>
        <v>6793</v>
      </c>
      <c r="BN50" s="11">
        <f t="shared" si="41"/>
        <v>6749</v>
      </c>
      <c r="BO50" s="12">
        <f t="shared" si="42"/>
        <v>-2053</v>
      </c>
      <c r="BP50" s="163">
        <f t="shared" si="43"/>
        <v>-0.23324244489888657</v>
      </c>
      <c r="BR50" s="10" t="str">
        <f>Pohjatiedot!AY21</f>
        <v>Pohjois-Karjala</v>
      </c>
      <c r="BS50" s="11">
        <f>Pohjatiedot!AZ21</f>
        <v>9692</v>
      </c>
      <c r="BT50" s="11">
        <f>Pohjatiedot!BA21</f>
        <v>9694</v>
      </c>
      <c r="BU50" s="11">
        <f>Pohjatiedot!BB21</f>
        <v>9608</v>
      </c>
      <c r="BV50" s="11">
        <f>Pohjatiedot!BC21</f>
        <v>9571</v>
      </c>
      <c r="BW50" s="11">
        <f>Pohjatiedot!BD21</f>
        <v>9460</v>
      </c>
      <c r="BX50" s="11">
        <f>Pohjatiedot!BE21</f>
        <v>9256</v>
      </c>
      <c r="BY50" s="11">
        <f>Pohjatiedot!BF21</f>
        <v>8856</v>
      </c>
      <c r="BZ50" s="11">
        <f>Pohjatiedot!BG21</f>
        <v>8460</v>
      </c>
      <c r="CA50" s="11">
        <f>Pohjatiedot!BH21</f>
        <v>8110</v>
      </c>
      <c r="CB50" s="11">
        <f>Pohjatiedot!BI21</f>
        <v>7757</v>
      </c>
      <c r="CC50" s="11">
        <f>Pohjatiedot!BJ21</f>
        <v>7460</v>
      </c>
      <c r="CD50" s="11">
        <f>Pohjatiedot!BK21</f>
        <v>7225</v>
      </c>
      <c r="CE50" s="11">
        <f>Pohjatiedot!BL21</f>
        <v>7115</v>
      </c>
      <c r="CF50" s="12">
        <f t="shared" si="44"/>
        <v>-2577</v>
      </c>
      <c r="CG50" s="163">
        <f t="shared" si="45"/>
        <v>-0.26588939331407346</v>
      </c>
      <c r="CI50" s="10" t="s">
        <v>22</v>
      </c>
      <c r="CJ50" s="11">
        <v>4777</v>
      </c>
      <c r="CK50" s="11">
        <v>4809</v>
      </c>
      <c r="CL50" s="11">
        <v>4887</v>
      </c>
      <c r="CM50" s="11">
        <v>4832</v>
      </c>
      <c r="CN50" s="11">
        <v>4800</v>
      </c>
      <c r="CO50" s="11">
        <v>4793</v>
      </c>
      <c r="CP50" s="11">
        <v>4898</v>
      </c>
      <c r="CQ50" s="11">
        <v>4932</v>
      </c>
      <c r="CR50" s="11">
        <v>4860</v>
      </c>
      <c r="CS50" s="11">
        <v>4718</v>
      </c>
      <c r="CT50" s="11">
        <v>4574</v>
      </c>
      <c r="CU50" s="11">
        <v>4448</v>
      </c>
      <c r="CV50" s="11">
        <v>4198</v>
      </c>
      <c r="CW50" s="12">
        <v>-579</v>
      </c>
      <c r="CX50" s="163">
        <f t="shared" si="46"/>
        <v>-0.12120577768473939</v>
      </c>
      <c r="CZ50" s="10" t="s">
        <v>22</v>
      </c>
      <c r="DA50" s="11">
        <v>4942</v>
      </c>
      <c r="DB50" s="11">
        <v>4867</v>
      </c>
      <c r="DC50" s="11">
        <v>4763</v>
      </c>
      <c r="DD50" s="11">
        <v>4792</v>
      </c>
      <c r="DE50" s="11">
        <v>4822</v>
      </c>
      <c r="DF50" s="11">
        <v>4894</v>
      </c>
      <c r="DG50" s="11">
        <v>4848</v>
      </c>
      <c r="DH50" s="11">
        <v>4815</v>
      </c>
      <c r="DI50" s="11">
        <v>4811</v>
      </c>
      <c r="DJ50" s="11">
        <v>4916</v>
      </c>
      <c r="DK50" s="11">
        <v>4943</v>
      </c>
      <c r="DL50" s="11">
        <v>4868</v>
      </c>
      <c r="DM50" s="11">
        <v>4730</v>
      </c>
      <c r="DN50" s="12">
        <v>-212</v>
      </c>
      <c r="DO50" s="163">
        <f t="shared" si="47"/>
        <v>-4.2897612302711496E-2</v>
      </c>
      <c r="DQ50" s="10" t="s">
        <v>22</v>
      </c>
      <c r="DR50" s="11">
        <v>9822</v>
      </c>
      <c r="DS50" s="11">
        <v>9498</v>
      </c>
      <c r="DT50" s="11">
        <v>9247</v>
      </c>
      <c r="DU50" s="11">
        <v>9002</v>
      </c>
      <c r="DV50" s="11">
        <v>8889</v>
      </c>
      <c r="DW50" s="11">
        <v>8715</v>
      </c>
      <c r="DX50" s="11">
        <v>8711</v>
      </c>
      <c r="DY50" s="11">
        <v>8710</v>
      </c>
      <c r="DZ50" s="11">
        <v>8752</v>
      </c>
      <c r="EA50" s="11">
        <v>8749</v>
      </c>
      <c r="EB50" s="11">
        <v>8781</v>
      </c>
      <c r="EC50" s="11">
        <v>8800</v>
      </c>
      <c r="ED50" s="11">
        <v>8864</v>
      </c>
      <c r="EE50" s="12">
        <v>-958</v>
      </c>
      <c r="EF50" s="163">
        <f t="shared" si="48"/>
        <v>-9.7536143351659499E-2</v>
      </c>
      <c r="EH50" s="10" t="s">
        <v>22</v>
      </c>
      <c r="EI50" s="11">
        <v>81511</v>
      </c>
      <c r="EJ50" s="11">
        <v>80604</v>
      </c>
      <c r="EK50" s="11">
        <v>79593</v>
      </c>
      <c r="EL50" s="11">
        <v>78608</v>
      </c>
      <c r="EM50" s="11">
        <v>77579</v>
      </c>
      <c r="EN50" s="11">
        <v>76773</v>
      </c>
      <c r="EO50" s="11">
        <v>75852</v>
      </c>
      <c r="EP50" s="11">
        <v>74970</v>
      </c>
      <c r="EQ50" s="11">
        <v>74185</v>
      </c>
      <c r="ER50" s="11">
        <v>73528</v>
      </c>
      <c r="ES50" s="11">
        <v>72797</v>
      </c>
      <c r="ET50" s="11">
        <v>72360</v>
      </c>
      <c r="EU50" s="11">
        <v>71968</v>
      </c>
      <c r="EV50" s="12">
        <v>-9543</v>
      </c>
      <c r="EW50" s="163">
        <f t="shared" si="49"/>
        <v>-0.11707622284108898</v>
      </c>
      <c r="EY50" s="10" t="s">
        <v>22</v>
      </c>
      <c r="EZ50" s="11">
        <v>23927</v>
      </c>
      <c r="FA50" s="11">
        <v>24666</v>
      </c>
      <c r="FB50" s="11">
        <v>24842</v>
      </c>
      <c r="FC50" s="11">
        <v>25020</v>
      </c>
      <c r="FD50" s="11">
        <v>24962</v>
      </c>
      <c r="FE50" s="11">
        <v>24723</v>
      </c>
      <c r="FF50" s="11">
        <v>24491</v>
      </c>
      <c r="FG50" s="11">
        <v>24278</v>
      </c>
      <c r="FH50" s="11">
        <v>24101</v>
      </c>
      <c r="FI50" s="11">
        <v>23691</v>
      </c>
      <c r="FJ50" s="11">
        <v>23407</v>
      </c>
      <c r="FK50" s="11">
        <v>22901</v>
      </c>
      <c r="FL50" s="11">
        <v>22341</v>
      </c>
      <c r="FM50" s="12">
        <v>-1586</v>
      </c>
      <c r="FN50" s="163">
        <f t="shared" si="50"/>
        <v>-6.6284950056421654E-2</v>
      </c>
      <c r="FP50" s="10" t="s">
        <v>22</v>
      </c>
      <c r="FQ50" s="11">
        <v>12453</v>
      </c>
      <c r="FR50" s="11">
        <v>12546</v>
      </c>
      <c r="FS50" s="11">
        <v>13255</v>
      </c>
      <c r="FT50" s="11">
        <v>13868</v>
      </c>
      <c r="FU50" s="11">
        <v>14656</v>
      </c>
      <c r="FV50" s="11">
        <v>15387</v>
      </c>
      <c r="FW50" s="11">
        <v>16181</v>
      </c>
      <c r="FX50" s="11">
        <v>17043</v>
      </c>
      <c r="FY50" s="11">
        <v>17395</v>
      </c>
      <c r="FZ50" s="11">
        <v>18289</v>
      </c>
      <c r="GA50" s="11">
        <v>18900</v>
      </c>
      <c r="GB50" s="11">
        <v>19516</v>
      </c>
      <c r="GC50" s="11">
        <v>19760</v>
      </c>
      <c r="GD50" s="12">
        <v>7307</v>
      </c>
      <c r="GE50" s="163">
        <f t="shared" si="51"/>
        <v>0.58676624106640962</v>
      </c>
      <c r="GG50" s="10" t="s">
        <v>22</v>
      </c>
      <c r="GH50" s="11">
        <v>5100</v>
      </c>
      <c r="GI50" s="11">
        <v>5219</v>
      </c>
      <c r="GJ50" s="11">
        <v>5313</v>
      </c>
      <c r="GK50" s="11">
        <v>5424</v>
      </c>
      <c r="GL50" s="11">
        <v>5528</v>
      </c>
      <c r="GM50" s="11">
        <v>5675</v>
      </c>
      <c r="GN50" s="11">
        <v>5803</v>
      </c>
      <c r="GO50" s="11">
        <v>5817</v>
      </c>
      <c r="GP50" s="11">
        <v>6174</v>
      </c>
      <c r="GQ50" s="11">
        <v>6106</v>
      </c>
      <c r="GR50" s="11">
        <v>6267</v>
      </c>
      <c r="GS50" s="11">
        <v>6396</v>
      </c>
      <c r="GT50" s="11">
        <v>6906</v>
      </c>
      <c r="GU50" s="12">
        <v>1806</v>
      </c>
      <c r="GV50" s="163">
        <f t="shared" si="52"/>
        <v>0.35411764705882343</v>
      </c>
      <c r="GX50" s="10" t="s">
        <v>22</v>
      </c>
      <c r="GY50" s="11">
        <v>162240</v>
      </c>
      <c r="GZ50" s="11">
        <v>161462</v>
      </c>
      <c r="HA50" s="11">
        <v>160701</v>
      </c>
      <c r="HB50" s="11">
        <v>159945</v>
      </c>
      <c r="HC50" s="11">
        <v>159212</v>
      </c>
      <c r="HD50" s="11">
        <v>158488</v>
      </c>
      <c r="HE50" s="11">
        <v>157789</v>
      </c>
      <c r="HF50" s="11">
        <v>157103</v>
      </c>
      <c r="HG50" s="11">
        <v>156425</v>
      </c>
      <c r="HH50" s="11">
        <v>155749</v>
      </c>
      <c r="HI50" s="11">
        <v>155081</v>
      </c>
      <c r="HJ50" s="11">
        <v>154418</v>
      </c>
      <c r="HK50" s="11">
        <v>153737</v>
      </c>
      <c r="HL50" s="12">
        <v>-8503</v>
      </c>
      <c r="HM50" s="163">
        <f t="shared" si="53"/>
        <v>-5.2410009861932894E-2</v>
      </c>
    </row>
    <row r="51" spans="2:287" x14ac:dyDescent="0.25">
      <c r="B51" s="10" t="str">
        <f>Pohjatiedot!C22</f>
        <v>Keski-Suomi</v>
      </c>
      <c r="C51" s="11">
        <f>Pohjatiedot!D22</f>
        <v>2269</v>
      </c>
      <c r="D51" s="11">
        <f>Pohjatiedot!E22</f>
        <v>2155</v>
      </c>
      <c r="E51" s="11">
        <f>Pohjatiedot!F22</f>
        <v>2148</v>
      </c>
      <c r="F51" s="11">
        <f>Pohjatiedot!G22</f>
        <v>2142</v>
      </c>
      <c r="G51" s="11">
        <f>Pohjatiedot!H22</f>
        <v>2129</v>
      </c>
      <c r="H51" s="11">
        <f>Pohjatiedot!I22</f>
        <v>2121</v>
      </c>
      <c r="I51" s="11">
        <f>Pohjatiedot!J22</f>
        <v>2113</v>
      </c>
      <c r="J51" s="11">
        <f>Pohjatiedot!K22</f>
        <v>2101</v>
      </c>
      <c r="K51" s="11">
        <f>Pohjatiedot!L22</f>
        <v>2094</v>
      </c>
      <c r="L51" s="11">
        <f>Pohjatiedot!M22</f>
        <v>2082</v>
      </c>
      <c r="M51" s="11">
        <f>Pohjatiedot!N22</f>
        <v>2074</v>
      </c>
      <c r="N51" s="11">
        <f>Pohjatiedot!O22</f>
        <v>2064</v>
      </c>
      <c r="O51" s="11">
        <f>Pohjatiedot!P22</f>
        <v>2060</v>
      </c>
      <c r="P51" s="12">
        <f t="shared" si="22"/>
        <v>-209</v>
      </c>
      <c r="Q51" s="163">
        <f t="shared" si="23"/>
        <v>-9.2111062141912781E-2</v>
      </c>
      <c r="S51" s="10" t="str">
        <f>Pohjatiedot!S22</f>
        <v>Keski-Suomi</v>
      </c>
      <c r="T51" s="11">
        <f>Pohjatiedot!T22</f>
        <v>13761</v>
      </c>
      <c r="U51" s="11">
        <f>Pohjatiedot!U22</f>
        <v>13103</v>
      </c>
      <c r="V51" s="11">
        <f>Pohjatiedot!V22</f>
        <v>12330</v>
      </c>
      <c r="W51" s="11">
        <f>Pohjatiedot!W22</f>
        <v>11715</v>
      </c>
      <c r="X51" s="11">
        <f>Pohjatiedot!X22</f>
        <v>11238</v>
      </c>
      <c r="Y51" s="11">
        <f>Pohjatiedot!Y22</f>
        <v>11004</v>
      </c>
      <c r="Z51" s="11">
        <f>Pohjatiedot!Z22</f>
        <v>10860</v>
      </c>
      <c r="AA51" s="11">
        <f>Pohjatiedot!AA22</f>
        <v>10817</v>
      </c>
      <c r="AB51" s="11">
        <f>Pohjatiedot!AB22</f>
        <v>10769</v>
      </c>
      <c r="AC51" s="11">
        <f>Pohjatiedot!AC22</f>
        <v>10722</v>
      </c>
      <c r="AD51" s="11">
        <f>Pohjatiedot!AD22</f>
        <v>10669</v>
      </c>
      <c r="AE51" s="11">
        <f>Pohjatiedot!AE22</f>
        <v>10623</v>
      </c>
      <c r="AF51" s="11">
        <f>Pohjatiedot!AF22</f>
        <v>10577</v>
      </c>
      <c r="AG51" s="12">
        <f t="shared" si="24"/>
        <v>-3184</v>
      </c>
      <c r="AH51" s="163">
        <f t="shared" si="25"/>
        <v>-0.23137853353680693</v>
      </c>
      <c r="AJ51" s="10" t="str">
        <f>Pohjatiedot!AI22</f>
        <v>Keski-Suomi</v>
      </c>
      <c r="AK51" s="11">
        <f>Pohjatiedot!AJ22</f>
        <v>3057</v>
      </c>
      <c r="AL51" s="11">
        <f>Pohjatiedot!AK22</f>
        <v>2976</v>
      </c>
      <c r="AM51" s="11">
        <f>Pohjatiedot!AL22</f>
        <v>2976</v>
      </c>
      <c r="AN51" s="11">
        <f>Pohjatiedot!AM22</f>
        <v>2818</v>
      </c>
      <c r="AO51" s="11">
        <f>Pohjatiedot!AN22</f>
        <v>2681</v>
      </c>
      <c r="AP51" s="11">
        <f>Pohjatiedot!AO22</f>
        <v>2427</v>
      </c>
      <c r="AQ51" s="11">
        <f>Pohjatiedot!AP22</f>
        <v>2322</v>
      </c>
      <c r="AR51" s="11">
        <f>Pohjatiedot!AQ22</f>
        <v>2216</v>
      </c>
      <c r="AS51" s="11">
        <f>Pohjatiedot!AR22</f>
        <v>2206</v>
      </c>
      <c r="AT51" s="11">
        <f>Pohjatiedot!AS22</f>
        <v>2202</v>
      </c>
      <c r="AU51" s="11">
        <f>Pohjatiedot!AT22</f>
        <v>2193</v>
      </c>
      <c r="AV51" s="11">
        <f>Pohjatiedot!AU22</f>
        <v>2181</v>
      </c>
      <c r="AW51" s="11">
        <f>Pohjatiedot!AV22</f>
        <v>2172</v>
      </c>
      <c r="AX51" s="12">
        <f t="shared" si="26"/>
        <v>-885</v>
      </c>
      <c r="AY51" s="163">
        <f t="shared" si="27"/>
        <v>-0.2894995093228655</v>
      </c>
      <c r="AZ51" s="9"/>
      <c r="BA51" s="10" t="str">
        <f t="shared" si="28"/>
        <v>Keski-Suomi</v>
      </c>
      <c r="BB51" s="11">
        <f t="shared" si="29"/>
        <v>16818</v>
      </c>
      <c r="BC51" s="11">
        <f t="shared" si="30"/>
        <v>16079</v>
      </c>
      <c r="BD51" s="11">
        <f t="shared" si="31"/>
        <v>15306</v>
      </c>
      <c r="BE51" s="11">
        <f t="shared" si="32"/>
        <v>14533</v>
      </c>
      <c r="BF51" s="11">
        <f t="shared" si="33"/>
        <v>13919</v>
      </c>
      <c r="BG51" s="11">
        <f t="shared" si="34"/>
        <v>13431</v>
      </c>
      <c r="BH51" s="11">
        <f t="shared" si="35"/>
        <v>13182</v>
      </c>
      <c r="BI51" s="11">
        <f t="shared" si="36"/>
        <v>13033</v>
      </c>
      <c r="BJ51" s="11">
        <f t="shared" si="37"/>
        <v>12975</v>
      </c>
      <c r="BK51" s="11">
        <f t="shared" si="38"/>
        <v>12924</v>
      </c>
      <c r="BL51" s="11">
        <f t="shared" si="39"/>
        <v>12862</v>
      </c>
      <c r="BM51" s="11">
        <f t="shared" si="40"/>
        <v>12804</v>
      </c>
      <c r="BN51" s="11">
        <f t="shared" si="41"/>
        <v>12749</v>
      </c>
      <c r="BO51" s="12">
        <f t="shared" si="42"/>
        <v>-4069</v>
      </c>
      <c r="BP51" s="163">
        <f t="shared" si="43"/>
        <v>-0.24194315614222861</v>
      </c>
      <c r="BR51" s="10" t="str">
        <f>Pohjatiedot!AY22</f>
        <v>Keski-Suomi</v>
      </c>
      <c r="BS51" s="11">
        <f>Pohjatiedot!AZ22</f>
        <v>19008</v>
      </c>
      <c r="BT51" s="11">
        <f>Pohjatiedot!BA22</f>
        <v>18899</v>
      </c>
      <c r="BU51" s="11">
        <f>Pohjatiedot!BB22</f>
        <v>18769</v>
      </c>
      <c r="BV51" s="11">
        <f>Pohjatiedot!BC22</f>
        <v>18643</v>
      </c>
      <c r="BW51" s="11">
        <f>Pohjatiedot!BD22</f>
        <v>18268</v>
      </c>
      <c r="BX51" s="11">
        <f>Pohjatiedot!BE22</f>
        <v>17749</v>
      </c>
      <c r="BY51" s="11">
        <f>Pohjatiedot!BF22</f>
        <v>17042</v>
      </c>
      <c r="BZ51" s="11">
        <f>Pohjatiedot!BG22</f>
        <v>16316</v>
      </c>
      <c r="CA51" s="11">
        <f>Pohjatiedot!BH22</f>
        <v>15562</v>
      </c>
      <c r="CB51" s="11">
        <f>Pohjatiedot!BI22</f>
        <v>14807</v>
      </c>
      <c r="CC51" s="11">
        <f>Pohjatiedot!BJ22</f>
        <v>14201</v>
      </c>
      <c r="CD51" s="11">
        <f>Pohjatiedot!BK22</f>
        <v>13722</v>
      </c>
      <c r="CE51" s="11">
        <f>Pohjatiedot!BL22</f>
        <v>13475</v>
      </c>
      <c r="CF51" s="12">
        <f t="shared" si="44"/>
        <v>-5533</v>
      </c>
      <c r="CG51" s="163">
        <f t="shared" si="45"/>
        <v>-0.29108796296296291</v>
      </c>
      <c r="CI51" s="10" t="s">
        <v>23</v>
      </c>
      <c r="CJ51" s="11">
        <v>8972</v>
      </c>
      <c r="CK51" s="11">
        <v>9160</v>
      </c>
      <c r="CL51" s="11">
        <v>9315</v>
      </c>
      <c r="CM51" s="11">
        <v>9462</v>
      </c>
      <c r="CN51" s="11">
        <v>9491</v>
      </c>
      <c r="CO51" s="11">
        <v>9582</v>
      </c>
      <c r="CP51" s="11">
        <v>9622</v>
      </c>
      <c r="CQ51" s="11">
        <v>9488</v>
      </c>
      <c r="CR51" s="11">
        <v>9270</v>
      </c>
      <c r="CS51" s="11">
        <v>9108</v>
      </c>
      <c r="CT51" s="11">
        <v>8870</v>
      </c>
      <c r="CU51" s="11">
        <v>8582</v>
      </c>
      <c r="CV51" s="11">
        <v>8050</v>
      </c>
      <c r="CW51" s="12">
        <v>-922</v>
      </c>
      <c r="CX51" s="163">
        <f t="shared" si="46"/>
        <v>-0.10276415514935355</v>
      </c>
      <c r="CZ51" s="10" t="s">
        <v>23</v>
      </c>
      <c r="DA51" s="11">
        <v>8805</v>
      </c>
      <c r="DB51" s="11">
        <v>8871</v>
      </c>
      <c r="DC51" s="11">
        <v>8997</v>
      </c>
      <c r="DD51" s="11">
        <v>9080</v>
      </c>
      <c r="DE51" s="11">
        <v>9272</v>
      </c>
      <c r="DF51" s="11">
        <v>9427</v>
      </c>
      <c r="DG51" s="11">
        <v>9566</v>
      </c>
      <c r="DH51" s="11">
        <v>9599</v>
      </c>
      <c r="DI51" s="11">
        <v>9691</v>
      </c>
      <c r="DJ51" s="11">
        <v>9729</v>
      </c>
      <c r="DK51" s="11">
        <v>9597</v>
      </c>
      <c r="DL51" s="11">
        <v>9385</v>
      </c>
      <c r="DM51" s="11">
        <v>9220</v>
      </c>
      <c r="DN51" s="12">
        <v>415</v>
      </c>
      <c r="DO51" s="163">
        <f t="shared" si="47"/>
        <v>4.7132311186825593E-2</v>
      </c>
      <c r="DQ51" s="10" t="s">
        <v>23</v>
      </c>
      <c r="DR51" s="11">
        <v>17666</v>
      </c>
      <c r="DS51" s="11">
        <v>17324</v>
      </c>
      <c r="DT51" s="11">
        <v>16922</v>
      </c>
      <c r="DU51" s="11">
        <v>16854</v>
      </c>
      <c r="DV51" s="11">
        <v>16924</v>
      </c>
      <c r="DW51" s="11">
        <v>16914</v>
      </c>
      <c r="DX51" s="11">
        <v>16976</v>
      </c>
      <c r="DY51" s="11">
        <v>17277</v>
      </c>
      <c r="DZ51" s="11">
        <v>17526</v>
      </c>
      <c r="EA51" s="11">
        <v>17676</v>
      </c>
      <c r="EB51" s="11">
        <v>17884</v>
      </c>
      <c r="EC51" s="11">
        <v>18082</v>
      </c>
      <c r="ED51" s="11">
        <v>18095</v>
      </c>
      <c r="EE51" s="12">
        <v>429</v>
      </c>
      <c r="EF51" s="163">
        <f t="shared" si="48"/>
        <v>2.4283935242839449E-2</v>
      </c>
      <c r="EH51" s="10" t="s">
        <v>23</v>
      </c>
      <c r="EI51" s="11">
        <v>139176</v>
      </c>
      <c r="EJ51" s="11">
        <v>138579</v>
      </c>
      <c r="EK51" s="11">
        <v>138007</v>
      </c>
      <c r="EL51" s="11">
        <v>137232</v>
      </c>
      <c r="EM51" s="11">
        <v>136375</v>
      </c>
      <c r="EN51" s="11">
        <v>135835</v>
      </c>
      <c r="EO51" s="11">
        <v>135083</v>
      </c>
      <c r="EP51" s="11">
        <v>134374</v>
      </c>
      <c r="EQ51" s="11">
        <v>133568</v>
      </c>
      <c r="ER51" s="11">
        <v>133017</v>
      </c>
      <c r="ES51" s="11">
        <v>132483</v>
      </c>
      <c r="ET51" s="11">
        <v>132168</v>
      </c>
      <c r="EU51" s="11">
        <v>132092</v>
      </c>
      <c r="EV51" s="12">
        <v>-7084</v>
      </c>
      <c r="EW51" s="163">
        <f t="shared" si="49"/>
        <v>-5.0899580387423149E-2</v>
      </c>
      <c r="EY51" s="10" t="s">
        <v>23</v>
      </c>
      <c r="EZ51" s="11">
        <v>35873</v>
      </c>
      <c r="FA51" s="11">
        <v>36726</v>
      </c>
      <c r="FB51" s="11">
        <v>36890</v>
      </c>
      <c r="FC51" s="11">
        <v>36647</v>
      </c>
      <c r="FD51" s="11">
        <v>36284</v>
      </c>
      <c r="FE51" s="11">
        <v>35631</v>
      </c>
      <c r="FF51" s="11">
        <v>35254</v>
      </c>
      <c r="FG51" s="11">
        <v>34913</v>
      </c>
      <c r="FH51" s="11">
        <v>34989</v>
      </c>
      <c r="FI51" s="11">
        <v>34729</v>
      </c>
      <c r="FJ51" s="11">
        <v>34679</v>
      </c>
      <c r="FK51" s="11">
        <v>34343</v>
      </c>
      <c r="FL51" s="11">
        <v>33947</v>
      </c>
      <c r="FM51" s="12">
        <v>-1926</v>
      </c>
      <c r="FN51" s="163">
        <f t="shared" si="50"/>
        <v>-5.3689404287347031E-2</v>
      </c>
      <c r="FP51" s="10" t="s">
        <v>23</v>
      </c>
      <c r="FQ51" s="11">
        <v>19180</v>
      </c>
      <c r="FR51" s="11">
        <v>19512</v>
      </c>
      <c r="FS51" s="11">
        <v>20428</v>
      </c>
      <c r="FT51" s="11">
        <v>21649</v>
      </c>
      <c r="FU51" s="11">
        <v>22942</v>
      </c>
      <c r="FV51" s="11">
        <v>24191</v>
      </c>
      <c r="FW51" s="11">
        <v>25283</v>
      </c>
      <c r="FX51" s="11">
        <v>26513</v>
      </c>
      <c r="FY51" s="11">
        <v>26878</v>
      </c>
      <c r="FZ51" s="11">
        <v>28116</v>
      </c>
      <c r="GA51" s="11">
        <v>28784</v>
      </c>
      <c r="GB51" s="11">
        <v>29515</v>
      </c>
      <c r="GC51" s="11">
        <v>29758</v>
      </c>
      <c r="GD51" s="12">
        <v>10578</v>
      </c>
      <c r="GE51" s="163">
        <f t="shared" si="51"/>
        <v>0.55151199165797715</v>
      </c>
      <c r="GG51" s="10" t="s">
        <v>23</v>
      </c>
      <c r="GH51" s="11">
        <v>7754</v>
      </c>
      <c r="GI51" s="11">
        <v>7888</v>
      </c>
      <c r="GJ51" s="11">
        <v>8053</v>
      </c>
      <c r="GK51" s="11">
        <v>8220</v>
      </c>
      <c r="GL51" s="11">
        <v>8467</v>
      </c>
      <c r="GM51" s="11">
        <v>8787</v>
      </c>
      <c r="GN51" s="11">
        <v>9149</v>
      </c>
      <c r="GO51" s="11">
        <v>9243</v>
      </c>
      <c r="GP51" s="11">
        <v>9859</v>
      </c>
      <c r="GQ51" s="11">
        <v>9773</v>
      </c>
      <c r="GR51" s="11">
        <v>10043</v>
      </c>
      <c r="GS51" s="11">
        <v>10307</v>
      </c>
      <c r="GT51" s="11">
        <v>10977</v>
      </c>
      <c r="GU51" s="12">
        <v>3223</v>
      </c>
      <c r="GV51" s="163">
        <f t="shared" si="52"/>
        <v>0.41565643538818664</v>
      </c>
      <c r="GX51" s="10" t="s">
        <v>23</v>
      </c>
      <c r="GY51" s="11">
        <v>275521</v>
      </c>
      <c r="GZ51" s="11">
        <v>275193</v>
      </c>
      <c r="HA51" s="11">
        <v>274835</v>
      </c>
      <c r="HB51" s="11">
        <v>274462</v>
      </c>
      <c r="HC51" s="11">
        <v>274071</v>
      </c>
      <c r="HD51" s="11">
        <v>273668</v>
      </c>
      <c r="HE51" s="11">
        <v>273270</v>
      </c>
      <c r="HF51" s="11">
        <v>272857</v>
      </c>
      <c r="HG51" s="11">
        <v>272412</v>
      </c>
      <c r="HH51" s="11">
        <v>271961</v>
      </c>
      <c r="HI51" s="11">
        <v>271477</v>
      </c>
      <c r="HJ51" s="11">
        <v>270972</v>
      </c>
      <c r="HK51" s="11">
        <v>270423</v>
      </c>
      <c r="HL51" s="12">
        <v>-5098</v>
      </c>
      <c r="HM51" s="163">
        <f t="shared" si="53"/>
        <v>-1.8503126803401604E-2</v>
      </c>
    </row>
    <row r="52" spans="2:287" x14ac:dyDescent="0.25">
      <c r="B52" s="10" t="str">
        <f>Pohjatiedot!C23</f>
        <v>Etelä-Pohjanmaa</v>
      </c>
      <c r="C52" s="11">
        <f>Pohjatiedot!D23</f>
        <v>1607</v>
      </c>
      <c r="D52" s="11">
        <f>Pohjatiedot!E23</f>
        <v>1569</v>
      </c>
      <c r="E52" s="11">
        <f>Pohjatiedot!F23</f>
        <v>1551</v>
      </c>
      <c r="F52" s="11">
        <f>Pohjatiedot!G23</f>
        <v>1530</v>
      </c>
      <c r="G52" s="11">
        <f>Pohjatiedot!H23</f>
        <v>1518</v>
      </c>
      <c r="H52" s="11">
        <f>Pohjatiedot!I23</f>
        <v>1498</v>
      </c>
      <c r="I52" s="11">
        <f>Pohjatiedot!J23</f>
        <v>1482</v>
      </c>
      <c r="J52" s="11">
        <f>Pohjatiedot!K23</f>
        <v>1465</v>
      </c>
      <c r="K52" s="11">
        <f>Pohjatiedot!L23</f>
        <v>1451</v>
      </c>
      <c r="L52" s="11">
        <f>Pohjatiedot!M23</f>
        <v>1442</v>
      </c>
      <c r="M52" s="11">
        <f>Pohjatiedot!N23</f>
        <v>1436</v>
      </c>
      <c r="N52" s="11">
        <f>Pohjatiedot!O23</f>
        <v>1424</v>
      </c>
      <c r="O52" s="11">
        <f>Pohjatiedot!P23</f>
        <v>1420</v>
      </c>
      <c r="P52" s="12">
        <f t="shared" si="22"/>
        <v>-187</v>
      </c>
      <c r="Q52" s="163">
        <f t="shared" si="23"/>
        <v>-0.11636589919103923</v>
      </c>
      <c r="S52" s="10" t="str">
        <f>Pohjatiedot!S23</f>
        <v>Etelä-Pohjanmaa</v>
      </c>
      <c r="T52" s="11">
        <f>Pohjatiedot!T23</f>
        <v>9864</v>
      </c>
      <c r="U52" s="11">
        <f>Pohjatiedot!U23</f>
        <v>9404</v>
      </c>
      <c r="V52" s="11">
        <f>Pohjatiedot!V23</f>
        <v>8947</v>
      </c>
      <c r="W52" s="11">
        <f>Pohjatiedot!W23</f>
        <v>8475</v>
      </c>
      <c r="X52" s="11">
        <f>Pohjatiedot!X23</f>
        <v>8107</v>
      </c>
      <c r="Y52" s="11">
        <f>Pohjatiedot!Y23</f>
        <v>7848</v>
      </c>
      <c r="Z52" s="11">
        <f>Pohjatiedot!Z23</f>
        <v>7737</v>
      </c>
      <c r="AA52" s="11">
        <f>Pohjatiedot!AA23</f>
        <v>7654</v>
      </c>
      <c r="AB52" s="11">
        <f>Pohjatiedot!AB23</f>
        <v>7576</v>
      </c>
      <c r="AC52" s="11">
        <f>Pohjatiedot!AC23</f>
        <v>7501</v>
      </c>
      <c r="AD52" s="11">
        <f>Pohjatiedot!AD23</f>
        <v>7430</v>
      </c>
      <c r="AE52" s="11">
        <f>Pohjatiedot!AE23</f>
        <v>7377</v>
      </c>
      <c r="AF52" s="11">
        <f>Pohjatiedot!AF23</f>
        <v>7322</v>
      </c>
      <c r="AG52" s="12">
        <f t="shared" si="24"/>
        <v>-2542</v>
      </c>
      <c r="AH52" s="163">
        <f t="shared" si="25"/>
        <v>-0.25770478507704786</v>
      </c>
      <c r="AJ52" s="10" t="str">
        <f>Pohjatiedot!AI23</f>
        <v>Etelä-Pohjanmaa</v>
      </c>
      <c r="AK52" s="11">
        <f>Pohjatiedot!AJ23</f>
        <v>2273</v>
      </c>
      <c r="AL52" s="11">
        <f>Pohjatiedot!AK23</f>
        <v>2081</v>
      </c>
      <c r="AM52" s="11">
        <f>Pohjatiedot!AL23</f>
        <v>2045</v>
      </c>
      <c r="AN52" s="11">
        <f>Pohjatiedot!AM23</f>
        <v>2043</v>
      </c>
      <c r="AO52" s="11">
        <f>Pohjatiedot!AN23</f>
        <v>1920</v>
      </c>
      <c r="AP52" s="11">
        <f>Pohjatiedot!AO23</f>
        <v>1805</v>
      </c>
      <c r="AQ52" s="11">
        <f>Pohjatiedot!AP23</f>
        <v>1639</v>
      </c>
      <c r="AR52" s="11">
        <f>Pohjatiedot!AQ23</f>
        <v>1597</v>
      </c>
      <c r="AS52" s="11">
        <f>Pohjatiedot!AR23</f>
        <v>1581</v>
      </c>
      <c r="AT52" s="11">
        <f>Pohjatiedot!AS23</f>
        <v>1564</v>
      </c>
      <c r="AU52" s="11">
        <f>Pohjatiedot!AT23</f>
        <v>1549</v>
      </c>
      <c r="AV52" s="11">
        <f>Pohjatiedot!AU23</f>
        <v>1534</v>
      </c>
      <c r="AW52" s="11">
        <f>Pohjatiedot!AV23</f>
        <v>1517</v>
      </c>
      <c r="AX52" s="12">
        <f t="shared" si="26"/>
        <v>-756</v>
      </c>
      <c r="AY52" s="163">
        <f t="shared" si="27"/>
        <v>-0.3326000879894413</v>
      </c>
      <c r="AZ52" s="9"/>
      <c r="BA52" s="10" t="str">
        <f t="shared" si="28"/>
        <v>Etelä-Pohjanmaa</v>
      </c>
      <c r="BB52" s="11">
        <f t="shared" si="29"/>
        <v>12137</v>
      </c>
      <c r="BC52" s="11">
        <f t="shared" si="30"/>
        <v>11485</v>
      </c>
      <c r="BD52" s="11">
        <f t="shared" si="31"/>
        <v>10992</v>
      </c>
      <c r="BE52" s="11">
        <f t="shared" si="32"/>
        <v>10518</v>
      </c>
      <c r="BF52" s="11">
        <f t="shared" si="33"/>
        <v>10027</v>
      </c>
      <c r="BG52" s="11">
        <f t="shared" si="34"/>
        <v>9653</v>
      </c>
      <c r="BH52" s="11">
        <f t="shared" si="35"/>
        <v>9376</v>
      </c>
      <c r="BI52" s="11">
        <f t="shared" si="36"/>
        <v>9251</v>
      </c>
      <c r="BJ52" s="11">
        <f t="shared" si="37"/>
        <v>9157</v>
      </c>
      <c r="BK52" s="11">
        <f t="shared" si="38"/>
        <v>9065</v>
      </c>
      <c r="BL52" s="11">
        <f t="shared" si="39"/>
        <v>8979</v>
      </c>
      <c r="BM52" s="11">
        <f t="shared" si="40"/>
        <v>8911</v>
      </c>
      <c r="BN52" s="11">
        <f t="shared" si="41"/>
        <v>8839</v>
      </c>
      <c r="BO52" s="12">
        <f t="shared" si="42"/>
        <v>-3298</v>
      </c>
      <c r="BP52" s="163">
        <f t="shared" si="43"/>
        <v>-0.271731070280959</v>
      </c>
      <c r="BR52" s="10" t="str">
        <f>Pohjatiedot!AY23</f>
        <v>Etelä-Pohjanmaa</v>
      </c>
      <c r="BS52" s="11">
        <f>Pohjatiedot!AZ23</f>
        <v>13498</v>
      </c>
      <c r="BT52" s="11">
        <f>Pohjatiedot!BA23</f>
        <v>13564</v>
      </c>
      <c r="BU52" s="11">
        <f>Pohjatiedot!BB23</f>
        <v>13491</v>
      </c>
      <c r="BV52" s="11">
        <f>Pohjatiedot!BC23</f>
        <v>13250</v>
      </c>
      <c r="BW52" s="11">
        <f>Pohjatiedot!BD23</f>
        <v>13013</v>
      </c>
      <c r="BX52" s="11">
        <f>Pohjatiedot!BE23</f>
        <v>12676</v>
      </c>
      <c r="BY52" s="11">
        <f>Pohjatiedot!BF23</f>
        <v>12219</v>
      </c>
      <c r="BZ52" s="11">
        <f>Pohjatiedot!BG23</f>
        <v>11602</v>
      </c>
      <c r="CA52" s="11">
        <f>Pohjatiedot!BH23</f>
        <v>11122</v>
      </c>
      <c r="CB52" s="11">
        <f>Pohjatiedot!BI23</f>
        <v>10659</v>
      </c>
      <c r="CC52" s="11">
        <f>Pohjatiedot!BJ23</f>
        <v>10189</v>
      </c>
      <c r="CD52" s="11">
        <f>Pohjatiedot!BK23</f>
        <v>9827</v>
      </c>
      <c r="CE52" s="11">
        <f>Pohjatiedot!BL23</f>
        <v>9565</v>
      </c>
      <c r="CF52" s="12">
        <f t="shared" si="44"/>
        <v>-3933</v>
      </c>
      <c r="CG52" s="163">
        <f t="shared" si="45"/>
        <v>-0.29137650022225514</v>
      </c>
      <c r="CI52" s="10" t="s">
        <v>24</v>
      </c>
      <c r="CJ52" s="11">
        <v>6736</v>
      </c>
      <c r="CK52" s="11">
        <v>6719</v>
      </c>
      <c r="CL52" s="11">
        <v>6595</v>
      </c>
      <c r="CM52" s="11">
        <v>6660</v>
      </c>
      <c r="CN52" s="11">
        <v>6742</v>
      </c>
      <c r="CO52" s="11">
        <v>6847</v>
      </c>
      <c r="CP52" s="11">
        <v>6826</v>
      </c>
      <c r="CQ52" s="11">
        <v>6820</v>
      </c>
      <c r="CR52" s="11">
        <v>6645</v>
      </c>
      <c r="CS52" s="11">
        <v>6432</v>
      </c>
      <c r="CT52" s="11">
        <v>6217</v>
      </c>
      <c r="CU52" s="11">
        <v>6058</v>
      </c>
      <c r="CV52" s="11">
        <v>5814</v>
      </c>
      <c r="CW52" s="12">
        <v>-922</v>
      </c>
      <c r="CX52" s="163">
        <f t="shared" si="46"/>
        <v>-0.13687648456057011</v>
      </c>
      <c r="CZ52" s="10" t="s">
        <v>24</v>
      </c>
      <c r="DA52" s="11">
        <v>6721</v>
      </c>
      <c r="DB52" s="11">
        <v>6665</v>
      </c>
      <c r="DC52" s="11">
        <v>6670</v>
      </c>
      <c r="DD52" s="11">
        <v>6720</v>
      </c>
      <c r="DE52" s="11">
        <v>6708</v>
      </c>
      <c r="DF52" s="11">
        <v>6598</v>
      </c>
      <c r="DG52" s="11">
        <v>6675</v>
      </c>
      <c r="DH52" s="11">
        <v>6749</v>
      </c>
      <c r="DI52" s="11">
        <v>6855</v>
      </c>
      <c r="DJ52" s="11">
        <v>6840</v>
      </c>
      <c r="DK52" s="11">
        <v>6837</v>
      </c>
      <c r="DL52" s="11">
        <v>6662</v>
      </c>
      <c r="DM52" s="11">
        <v>6470</v>
      </c>
      <c r="DN52" s="12">
        <v>-251</v>
      </c>
      <c r="DO52" s="163">
        <f t="shared" si="47"/>
        <v>-3.7345633090313912E-2</v>
      </c>
      <c r="DQ52" s="10" t="s">
        <v>24</v>
      </c>
      <c r="DR52" s="11">
        <v>9636</v>
      </c>
      <c r="DS52" s="11">
        <v>9600</v>
      </c>
      <c r="DT52" s="11">
        <v>9611</v>
      </c>
      <c r="DU52" s="11">
        <v>9573</v>
      </c>
      <c r="DV52" s="11">
        <v>9586</v>
      </c>
      <c r="DW52" s="11">
        <v>9644</v>
      </c>
      <c r="DX52" s="11">
        <v>9632</v>
      </c>
      <c r="DY52" s="11">
        <v>9635</v>
      </c>
      <c r="DZ52" s="11">
        <v>9647</v>
      </c>
      <c r="EA52" s="11">
        <v>9762</v>
      </c>
      <c r="EB52" s="11">
        <v>9827</v>
      </c>
      <c r="EC52" s="11">
        <v>9893</v>
      </c>
      <c r="ED52" s="11">
        <v>9955</v>
      </c>
      <c r="EE52" s="12">
        <v>319</v>
      </c>
      <c r="EF52" s="163">
        <f t="shared" si="48"/>
        <v>3.3105022831050324E-2</v>
      </c>
      <c r="EH52" s="10" t="s">
        <v>24</v>
      </c>
      <c r="EI52" s="11">
        <v>92544</v>
      </c>
      <c r="EJ52" s="11">
        <v>91297</v>
      </c>
      <c r="EK52" s="11">
        <v>90105</v>
      </c>
      <c r="EL52" s="11">
        <v>88885</v>
      </c>
      <c r="EM52" s="11">
        <v>87987</v>
      </c>
      <c r="EN52" s="11">
        <v>87181</v>
      </c>
      <c r="EO52" s="11">
        <v>86296</v>
      </c>
      <c r="EP52" s="11">
        <v>85487</v>
      </c>
      <c r="EQ52" s="11">
        <v>84725</v>
      </c>
      <c r="ER52" s="11">
        <v>84019</v>
      </c>
      <c r="ES52" s="11">
        <v>83332</v>
      </c>
      <c r="ET52" s="11">
        <v>82723</v>
      </c>
      <c r="EU52" s="11">
        <v>82162</v>
      </c>
      <c r="EV52" s="12">
        <v>-10382</v>
      </c>
      <c r="EW52" s="163">
        <f t="shared" si="49"/>
        <v>-0.1121844744121715</v>
      </c>
      <c r="EY52" s="10" t="s">
        <v>24</v>
      </c>
      <c r="EZ52" s="11">
        <v>26242</v>
      </c>
      <c r="FA52" s="11">
        <v>27024</v>
      </c>
      <c r="FB52" s="11">
        <v>27264</v>
      </c>
      <c r="FC52" s="11">
        <v>27180</v>
      </c>
      <c r="FD52" s="11">
        <v>26826</v>
      </c>
      <c r="FE52" s="11">
        <v>26253</v>
      </c>
      <c r="FF52" s="11">
        <v>25958</v>
      </c>
      <c r="FG52" s="11">
        <v>25631</v>
      </c>
      <c r="FH52" s="11">
        <v>25392</v>
      </c>
      <c r="FI52" s="11">
        <v>25023</v>
      </c>
      <c r="FJ52" s="11">
        <v>24834</v>
      </c>
      <c r="FK52" s="11">
        <v>24452</v>
      </c>
      <c r="FL52" s="11">
        <v>24109</v>
      </c>
      <c r="FM52" s="12">
        <v>-2133</v>
      </c>
      <c r="FN52" s="163">
        <f t="shared" si="50"/>
        <v>-8.1281914488224971E-2</v>
      </c>
      <c r="FP52" s="10" t="s">
        <v>24</v>
      </c>
      <c r="FQ52" s="11">
        <v>14063</v>
      </c>
      <c r="FR52" s="11">
        <v>14201</v>
      </c>
      <c r="FS52" s="11">
        <v>14777</v>
      </c>
      <c r="FT52" s="11">
        <v>15712</v>
      </c>
      <c r="FU52" s="11">
        <v>16586</v>
      </c>
      <c r="FV52" s="11">
        <v>17588</v>
      </c>
      <c r="FW52" s="11">
        <v>18308</v>
      </c>
      <c r="FX52" s="11">
        <v>19291</v>
      </c>
      <c r="FY52" s="11">
        <v>19711</v>
      </c>
      <c r="FZ52" s="11">
        <v>20721</v>
      </c>
      <c r="GA52" s="11">
        <v>21302</v>
      </c>
      <c r="GB52" s="11">
        <v>21965</v>
      </c>
      <c r="GC52" s="11">
        <v>22232</v>
      </c>
      <c r="GD52" s="12">
        <v>8169</v>
      </c>
      <c r="GE52" s="163">
        <f t="shared" si="51"/>
        <v>0.58088601294176212</v>
      </c>
      <c r="GG52" s="10" t="s">
        <v>24</v>
      </c>
      <c r="GH52" s="11">
        <v>6531</v>
      </c>
      <c r="GI52" s="11">
        <v>6575</v>
      </c>
      <c r="GJ52" s="11">
        <v>6657</v>
      </c>
      <c r="GK52" s="11">
        <v>6711</v>
      </c>
      <c r="GL52" s="11">
        <v>6801</v>
      </c>
      <c r="GM52" s="11">
        <v>6920</v>
      </c>
      <c r="GN52" s="11">
        <v>7168</v>
      </c>
      <c r="GO52" s="11">
        <v>7112</v>
      </c>
      <c r="GP52" s="11">
        <v>7458</v>
      </c>
      <c r="GQ52" s="11">
        <v>7320</v>
      </c>
      <c r="GR52" s="11">
        <v>7452</v>
      </c>
      <c r="GS52" s="11">
        <v>7608</v>
      </c>
      <c r="GT52" s="11">
        <v>8079</v>
      </c>
      <c r="GU52" s="12">
        <v>1548</v>
      </c>
      <c r="GV52" s="163">
        <f t="shared" si="52"/>
        <v>0.23702342673403765</v>
      </c>
      <c r="GX52" s="10" t="s">
        <v>24</v>
      </c>
      <c r="GY52" s="11">
        <v>189715</v>
      </c>
      <c r="GZ52" s="11">
        <v>188699</v>
      </c>
      <c r="HA52" s="11">
        <v>187713</v>
      </c>
      <c r="HB52" s="11">
        <v>186739</v>
      </c>
      <c r="HC52" s="11">
        <v>185794</v>
      </c>
      <c r="HD52" s="11">
        <v>184858</v>
      </c>
      <c r="HE52" s="11">
        <v>183940</v>
      </c>
      <c r="HF52" s="11">
        <v>183043</v>
      </c>
      <c r="HG52" s="11">
        <v>182163</v>
      </c>
      <c r="HH52" s="11">
        <v>181283</v>
      </c>
      <c r="HI52" s="11">
        <v>180405</v>
      </c>
      <c r="HJ52" s="11">
        <v>179523</v>
      </c>
      <c r="HK52" s="11">
        <v>178645</v>
      </c>
      <c r="HL52" s="12">
        <v>-11070</v>
      </c>
      <c r="HM52" s="163">
        <f t="shared" si="53"/>
        <v>-5.8350683920617819E-2</v>
      </c>
    </row>
    <row r="53" spans="2:287" x14ac:dyDescent="0.25">
      <c r="B53" s="10" t="str">
        <f>Pohjatiedot!C24</f>
        <v>Pohjanmaa</v>
      </c>
      <c r="C53" s="11">
        <f>Pohjatiedot!D24</f>
        <v>1755</v>
      </c>
      <c r="D53" s="11">
        <f>Pohjatiedot!E24</f>
        <v>1695</v>
      </c>
      <c r="E53" s="11">
        <f>Pohjatiedot!F24</f>
        <v>1683</v>
      </c>
      <c r="F53" s="11">
        <f>Pohjatiedot!G24</f>
        <v>1673</v>
      </c>
      <c r="G53" s="11">
        <f>Pohjatiedot!H24</f>
        <v>1661</v>
      </c>
      <c r="H53" s="11">
        <f>Pohjatiedot!I24</f>
        <v>1649</v>
      </c>
      <c r="I53" s="11">
        <f>Pohjatiedot!J24</f>
        <v>1634</v>
      </c>
      <c r="J53" s="11">
        <f>Pohjatiedot!K24</f>
        <v>1621</v>
      </c>
      <c r="K53" s="11">
        <f>Pohjatiedot!L24</f>
        <v>1610</v>
      </c>
      <c r="L53" s="11">
        <f>Pohjatiedot!M24</f>
        <v>1596</v>
      </c>
      <c r="M53" s="11">
        <f>Pohjatiedot!N24</f>
        <v>1589</v>
      </c>
      <c r="N53" s="11">
        <f>Pohjatiedot!O24</f>
        <v>1585</v>
      </c>
      <c r="O53" s="11">
        <f>Pohjatiedot!P24</f>
        <v>1581</v>
      </c>
      <c r="P53" s="12">
        <f t="shared" si="22"/>
        <v>-174</v>
      </c>
      <c r="Q53" s="163">
        <f t="shared" si="23"/>
        <v>-9.9145299145299126E-2</v>
      </c>
      <c r="S53" s="10" t="str">
        <f>Pohjatiedot!S24</f>
        <v>Pohjanmaa</v>
      </c>
      <c r="T53" s="11">
        <f>Pohjatiedot!T24</f>
        <v>10003</v>
      </c>
      <c r="U53" s="11">
        <f>Pohjatiedot!U24</f>
        <v>9760</v>
      </c>
      <c r="V53" s="11">
        <f>Pohjatiedot!V24</f>
        <v>9349</v>
      </c>
      <c r="W53" s="11">
        <f>Pohjatiedot!W24</f>
        <v>9051</v>
      </c>
      <c r="X53" s="11">
        <f>Pohjatiedot!X24</f>
        <v>8796</v>
      </c>
      <c r="Y53" s="11">
        <f>Pohjatiedot!Y24</f>
        <v>8621</v>
      </c>
      <c r="Z53" s="11">
        <f>Pohjatiedot!Z24</f>
        <v>8517</v>
      </c>
      <c r="AA53" s="11">
        <f>Pohjatiedot!AA24</f>
        <v>8461</v>
      </c>
      <c r="AB53" s="11">
        <f>Pohjatiedot!AB24</f>
        <v>8396</v>
      </c>
      <c r="AC53" s="11">
        <f>Pohjatiedot!AC24</f>
        <v>8344</v>
      </c>
      <c r="AD53" s="11">
        <f>Pohjatiedot!AD24</f>
        <v>8276</v>
      </c>
      <c r="AE53" s="11">
        <f>Pohjatiedot!AE24</f>
        <v>8216</v>
      </c>
      <c r="AF53" s="11">
        <f>Pohjatiedot!AF24</f>
        <v>8169</v>
      </c>
      <c r="AG53" s="12">
        <f t="shared" si="24"/>
        <v>-1834</v>
      </c>
      <c r="AH53" s="163">
        <f t="shared" si="25"/>
        <v>-0.18334499650104974</v>
      </c>
      <c r="AJ53" s="10" t="str">
        <f>Pohjatiedot!AI24</f>
        <v>Pohjanmaa</v>
      </c>
      <c r="AK53" s="11">
        <f>Pohjatiedot!AJ24</f>
        <v>2179</v>
      </c>
      <c r="AL53" s="11">
        <f>Pohjatiedot!AK24</f>
        <v>2059</v>
      </c>
      <c r="AM53" s="11">
        <f>Pohjatiedot!AL24</f>
        <v>2165</v>
      </c>
      <c r="AN53" s="11">
        <f>Pohjatiedot!AM24</f>
        <v>2043</v>
      </c>
      <c r="AO53" s="11">
        <f>Pohjatiedot!AN24</f>
        <v>1991</v>
      </c>
      <c r="AP53" s="11">
        <f>Pohjatiedot!AO24</f>
        <v>1900</v>
      </c>
      <c r="AQ53" s="11">
        <f>Pohjatiedot!AP24</f>
        <v>1818</v>
      </c>
      <c r="AR53" s="11">
        <f>Pohjatiedot!AQ24</f>
        <v>1759</v>
      </c>
      <c r="AS53" s="11">
        <f>Pohjatiedot!AR24</f>
        <v>1750</v>
      </c>
      <c r="AT53" s="11">
        <f>Pohjatiedot!AS24</f>
        <v>1735</v>
      </c>
      <c r="AU53" s="11">
        <f>Pohjatiedot!AT24</f>
        <v>1727</v>
      </c>
      <c r="AV53" s="11">
        <f>Pohjatiedot!AU24</f>
        <v>1714</v>
      </c>
      <c r="AW53" s="11">
        <f>Pohjatiedot!AV24</f>
        <v>1699</v>
      </c>
      <c r="AX53" s="12">
        <f t="shared" si="26"/>
        <v>-480</v>
      </c>
      <c r="AY53" s="163">
        <f t="shared" si="27"/>
        <v>-0.22028453418999538</v>
      </c>
      <c r="AZ53" s="9"/>
      <c r="BA53" s="10" t="str">
        <f t="shared" si="28"/>
        <v>Pohjanmaa</v>
      </c>
      <c r="BB53" s="11">
        <f t="shared" si="29"/>
        <v>12182</v>
      </c>
      <c r="BC53" s="11">
        <f t="shared" si="30"/>
        <v>11819</v>
      </c>
      <c r="BD53" s="11">
        <f t="shared" si="31"/>
        <v>11514</v>
      </c>
      <c r="BE53" s="11">
        <f t="shared" si="32"/>
        <v>11094</v>
      </c>
      <c r="BF53" s="11">
        <f t="shared" si="33"/>
        <v>10787</v>
      </c>
      <c r="BG53" s="11">
        <f t="shared" si="34"/>
        <v>10521</v>
      </c>
      <c r="BH53" s="11">
        <f t="shared" si="35"/>
        <v>10335</v>
      </c>
      <c r="BI53" s="11">
        <f t="shared" si="36"/>
        <v>10220</v>
      </c>
      <c r="BJ53" s="11">
        <f t="shared" si="37"/>
        <v>10146</v>
      </c>
      <c r="BK53" s="11">
        <f t="shared" si="38"/>
        <v>10079</v>
      </c>
      <c r="BL53" s="11">
        <f t="shared" si="39"/>
        <v>10003</v>
      </c>
      <c r="BM53" s="11">
        <f t="shared" si="40"/>
        <v>9930</v>
      </c>
      <c r="BN53" s="11">
        <f t="shared" si="41"/>
        <v>9868</v>
      </c>
      <c r="BO53" s="12">
        <f t="shared" si="42"/>
        <v>-2314</v>
      </c>
      <c r="BP53" s="163">
        <f t="shared" si="43"/>
        <v>-0.18995238877031684</v>
      </c>
      <c r="BR53" s="10" t="str">
        <f>Pohjatiedot!AY24</f>
        <v>Pohjanmaa</v>
      </c>
      <c r="BS53" s="11">
        <f>Pohjatiedot!AZ24</f>
        <v>13182</v>
      </c>
      <c r="BT53" s="11">
        <f>Pohjatiedot!BA24</f>
        <v>13283</v>
      </c>
      <c r="BU53" s="11">
        <f>Pohjatiedot!BB24</f>
        <v>13216</v>
      </c>
      <c r="BV53" s="11">
        <f>Pohjatiedot!BC24</f>
        <v>13175</v>
      </c>
      <c r="BW53" s="11">
        <f>Pohjatiedot!BD24</f>
        <v>12991</v>
      </c>
      <c r="BX53" s="11">
        <f>Pohjatiedot!BE24</f>
        <v>12723</v>
      </c>
      <c r="BY53" s="11">
        <f>Pohjatiedot!BF24</f>
        <v>12480</v>
      </c>
      <c r="BZ53" s="11">
        <f>Pohjatiedot!BG24</f>
        <v>12116</v>
      </c>
      <c r="CA53" s="11">
        <f>Pohjatiedot!BH24</f>
        <v>11814</v>
      </c>
      <c r="CB53" s="11">
        <f>Pohjatiedot!BI24</f>
        <v>11398</v>
      </c>
      <c r="CC53" s="11">
        <f>Pohjatiedot!BJ24</f>
        <v>11101</v>
      </c>
      <c r="CD53" s="11">
        <f>Pohjatiedot!BK24</f>
        <v>10846</v>
      </c>
      <c r="CE53" s="11">
        <f>Pohjatiedot!BL24</f>
        <v>10665</v>
      </c>
      <c r="CF53" s="12">
        <f t="shared" si="44"/>
        <v>-2517</v>
      </c>
      <c r="CG53" s="163">
        <f t="shared" si="45"/>
        <v>-0.19094219390077383</v>
      </c>
      <c r="CI53" s="10" t="s">
        <v>25</v>
      </c>
      <c r="CJ53" s="11">
        <v>6164</v>
      </c>
      <c r="CK53" s="11">
        <v>6244</v>
      </c>
      <c r="CL53" s="11">
        <v>6380</v>
      </c>
      <c r="CM53" s="11">
        <v>6555</v>
      </c>
      <c r="CN53" s="11">
        <v>6701</v>
      </c>
      <c r="CO53" s="11">
        <v>6833</v>
      </c>
      <c r="CP53" s="11">
        <v>6769</v>
      </c>
      <c r="CQ53" s="11">
        <v>6719</v>
      </c>
      <c r="CR53" s="11">
        <v>6527</v>
      </c>
      <c r="CS53" s="11">
        <v>6547</v>
      </c>
      <c r="CT53" s="11">
        <v>6411</v>
      </c>
      <c r="CU53" s="11">
        <v>6332</v>
      </c>
      <c r="CV53" s="11">
        <v>6069</v>
      </c>
      <c r="CW53" s="12">
        <v>-95</v>
      </c>
      <c r="CX53" s="163">
        <f t="shared" si="46"/>
        <v>-1.5412070084360852E-2</v>
      </c>
      <c r="CZ53" s="10" t="s">
        <v>25</v>
      </c>
      <c r="DA53" s="11">
        <v>6052</v>
      </c>
      <c r="DB53" s="11">
        <v>6104</v>
      </c>
      <c r="DC53" s="11">
        <v>6174</v>
      </c>
      <c r="DD53" s="11">
        <v>6182</v>
      </c>
      <c r="DE53" s="11">
        <v>6259</v>
      </c>
      <c r="DF53" s="11">
        <v>6388</v>
      </c>
      <c r="DG53" s="11">
        <v>6544</v>
      </c>
      <c r="DH53" s="11">
        <v>6689</v>
      </c>
      <c r="DI53" s="11">
        <v>6812</v>
      </c>
      <c r="DJ53" s="11">
        <v>6743</v>
      </c>
      <c r="DK53" s="11">
        <v>6693</v>
      </c>
      <c r="DL53" s="11">
        <v>6513</v>
      </c>
      <c r="DM53" s="11">
        <v>6530</v>
      </c>
      <c r="DN53" s="12">
        <v>478</v>
      </c>
      <c r="DO53" s="163">
        <f t="shared" si="47"/>
        <v>7.8982154659616555E-2</v>
      </c>
      <c r="DQ53" s="10" t="s">
        <v>25</v>
      </c>
      <c r="DR53" s="11">
        <v>11063</v>
      </c>
      <c r="DS53" s="11">
        <v>10797</v>
      </c>
      <c r="DT53" s="11">
        <v>10629</v>
      </c>
      <c r="DU53" s="11">
        <v>10674</v>
      </c>
      <c r="DV53" s="11">
        <v>10700</v>
      </c>
      <c r="DW53" s="11">
        <v>10685</v>
      </c>
      <c r="DX53" s="11">
        <v>10757</v>
      </c>
      <c r="DY53" s="11">
        <v>10869</v>
      </c>
      <c r="DZ53" s="11">
        <v>10991</v>
      </c>
      <c r="EA53" s="11">
        <v>11167</v>
      </c>
      <c r="EB53" s="11">
        <v>11318</v>
      </c>
      <c r="EC53" s="11">
        <v>11466</v>
      </c>
      <c r="ED53" s="11">
        <v>11483</v>
      </c>
      <c r="EE53" s="12">
        <v>420</v>
      </c>
      <c r="EF53" s="163">
        <f t="shared" si="48"/>
        <v>3.7964385790472788E-2</v>
      </c>
      <c r="EH53" s="10" t="s">
        <v>25</v>
      </c>
      <c r="EI53" s="11">
        <v>89329</v>
      </c>
      <c r="EJ53" s="11">
        <v>88963</v>
      </c>
      <c r="EK53" s="11">
        <v>88602</v>
      </c>
      <c r="EL53" s="11">
        <v>88196</v>
      </c>
      <c r="EM53" s="11">
        <v>87828</v>
      </c>
      <c r="EN53" s="11">
        <v>87621</v>
      </c>
      <c r="EO53" s="11">
        <v>87358</v>
      </c>
      <c r="EP53" s="11">
        <v>87083</v>
      </c>
      <c r="EQ53" s="11">
        <v>86833</v>
      </c>
      <c r="ER53" s="11">
        <v>86591</v>
      </c>
      <c r="ES53" s="11">
        <v>86342</v>
      </c>
      <c r="ET53" s="11">
        <v>86145</v>
      </c>
      <c r="EU53" s="11">
        <v>86010</v>
      </c>
      <c r="EV53" s="12">
        <v>-3319</v>
      </c>
      <c r="EW53" s="163">
        <f t="shared" si="49"/>
        <v>-3.7154787359088282E-2</v>
      </c>
      <c r="EY53" s="10" t="s">
        <v>25</v>
      </c>
      <c r="EZ53" s="11">
        <v>22368</v>
      </c>
      <c r="FA53" s="11">
        <v>22749</v>
      </c>
      <c r="FB53" s="11">
        <v>22634</v>
      </c>
      <c r="FC53" s="11">
        <v>22145</v>
      </c>
      <c r="FD53" s="11">
        <v>21796</v>
      </c>
      <c r="FE53" s="11">
        <v>21389</v>
      </c>
      <c r="FF53" s="11">
        <v>20939</v>
      </c>
      <c r="FG53" s="11">
        <v>20673</v>
      </c>
      <c r="FH53" s="11">
        <v>20470</v>
      </c>
      <c r="FI53" s="11">
        <v>20226</v>
      </c>
      <c r="FJ53" s="11">
        <v>20103</v>
      </c>
      <c r="FK53" s="11">
        <v>19865</v>
      </c>
      <c r="FL53" s="11">
        <v>19688</v>
      </c>
      <c r="FM53" s="12">
        <v>-2680</v>
      </c>
      <c r="FN53" s="163">
        <f t="shared" si="50"/>
        <v>-0.1198140200286123</v>
      </c>
      <c r="FP53" s="10" t="s">
        <v>25</v>
      </c>
      <c r="FQ53" s="11">
        <v>12752</v>
      </c>
      <c r="FR53" s="11">
        <v>13028</v>
      </c>
      <c r="FS53" s="11">
        <v>13654</v>
      </c>
      <c r="FT53" s="11">
        <v>14662</v>
      </c>
      <c r="FU53" s="11">
        <v>15374</v>
      </c>
      <c r="FV53" s="11">
        <v>15988</v>
      </c>
      <c r="FW53" s="11">
        <v>16643</v>
      </c>
      <c r="FX53" s="11">
        <v>17317</v>
      </c>
      <c r="FY53" s="11">
        <v>17475</v>
      </c>
      <c r="FZ53" s="11">
        <v>18071</v>
      </c>
      <c r="GA53" s="11">
        <v>18417</v>
      </c>
      <c r="GB53" s="11">
        <v>18772</v>
      </c>
      <c r="GC53" s="11">
        <v>18747</v>
      </c>
      <c r="GD53" s="12">
        <v>5995</v>
      </c>
      <c r="GE53" s="163">
        <f t="shared" si="51"/>
        <v>0.47012233375156831</v>
      </c>
      <c r="GG53" s="10" t="s">
        <v>25</v>
      </c>
      <c r="GH53" s="11">
        <v>5947</v>
      </c>
      <c r="GI53" s="11">
        <v>5986</v>
      </c>
      <c r="GJ53" s="11">
        <v>6050</v>
      </c>
      <c r="GK53" s="11">
        <v>6053</v>
      </c>
      <c r="GL53" s="11">
        <v>6171</v>
      </c>
      <c r="GM53" s="11">
        <v>6324</v>
      </c>
      <c r="GN53" s="11">
        <v>6500</v>
      </c>
      <c r="GO53" s="11">
        <v>6464</v>
      </c>
      <c r="GP53" s="11">
        <v>6879</v>
      </c>
      <c r="GQ53" s="11">
        <v>6897</v>
      </c>
      <c r="GR53" s="11">
        <v>7064</v>
      </c>
      <c r="GS53" s="11">
        <v>7287</v>
      </c>
      <c r="GT53" s="11">
        <v>7778</v>
      </c>
      <c r="GU53" s="12">
        <v>1831</v>
      </c>
      <c r="GV53" s="163">
        <f t="shared" si="52"/>
        <v>0.3078863292416345</v>
      </c>
      <c r="GX53" s="10" t="s">
        <v>25</v>
      </c>
      <c r="GY53" s="11">
        <v>180794</v>
      </c>
      <c r="GZ53" s="11">
        <v>180668</v>
      </c>
      <c r="HA53" s="11">
        <v>180536</v>
      </c>
      <c r="HB53" s="11">
        <v>180409</v>
      </c>
      <c r="HC53" s="11">
        <v>180268</v>
      </c>
      <c r="HD53" s="11">
        <v>180121</v>
      </c>
      <c r="HE53" s="11">
        <v>179959</v>
      </c>
      <c r="HF53" s="11">
        <v>179771</v>
      </c>
      <c r="HG53" s="11">
        <v>179557</v>
      </c>
      <c r="HH53" s="11">
        <v>179315</v>
      </c>
      <c r="HI53" s="11">
        <v>179041</v>
      </c>
      <c r="HJ53" s="11">
        <v>178741</v>
      </c>
      <c r="HK53" s="11">
        <v>178419</v>
      </c>
      <c r="HL53" s="12">
        <v>-2375</v>
      </c>
      <c r="HM53" s="163">
        <f t="shared" si="53"/>
        <v>-1.3136497892629162E-2</v>
      </c>
    </row>
    <row r="54" spans="2:287" x14ac:dyDescent="0.25">
      <c r="B54" s="10" t="str">
        <f>Pohjatiedot!C25</f>
        <v>Keski-Pohjanmaa</v>
      </c>
      <c r="C54" s="11">
        <f>Pohjatiedot!D25</f>
        <v>720</v>
      </c>
      <c r="D54" s="11">
        <f>Pohjatiedot!E25</f>
        <v>669</v>
      </c>
      <c r="E54" s="11">
        <f>Pohjatiedot!F25</f>
        <v>660</v>
      </c>
      <c r="F54" s="11">
        <f>Pohjatiedot!G25</f>
        <v>654</v>
      </c>
      <c r="G54" s="11">
        <f>Pohjatiedot!H25</f>
        <v>647</v>
      </c>
      <c r="H54" s="11">
        <f>Pohjatiedot!I25</f>
        <v>641</v>
      </c>
      <c r="I54" s="11">
        <f>Pohjatiedot!J25</f>
        <v>633</v>
      </c>
      <c r="J54" s="11">
        <f>Pohjatiedot!K25</f>
        <v>626</v>
      </c>
      <c r="K54" s="11">
        <f>Pohjatiedot!L25</f>
        <v>621</v>
      </c>
      <c r="L54" s="11">
        <f>Pohjatiedot!M25</f>
        <v>617</v>
      </c>
      <c r="M54" s="11">
        <f>Pohjatiedot!N25</f>
        <v>613</v>
      </c>
      <c r="N54" s="11">
        <f>Pohjatiedot!O25</f>
        <v>610</v>
      </c>
      <c r="O54" s="11">
        <f>Pohjatiedot!P25</f>
        <v>609</v>
      </c>
      <c r="P54" s="12">
        <f t="shared" si="22"/>
        <v>-111</v>
      </c>
      <c r="Q54" s="163">
        <f t="shared" si="23"/>
        <v>-0.15416666666666667</v>
      </c>
      <c r="S54" s="10" t="str">
        <f>Pohjatiedot!S25</f>
        <v>Keski-Pohjanmaa</v>
      </c>
      <c r="T54" s="11">
        <f>Pohjatiedot!T25</f>
        <v>4175</v>
      </c>
      <c r="U54" s="11">
        <f>Pohjatiedot!U25</f>
        <v>4007</v>
      </c>
      <c r="V54" s="11">
        <f>Pohjatiedot!V25</f>
        <v>3769</v>
      </c>
      <c r="W54" s="11">
        <f>Pohjatiedot!W25</f>
        <v>3638</v>
      </c>
      <c r="X54" s="11">
        <f>Pohjatiedot!X25</f>
        <v>3498</v>
      </c>
      <c r="Y54" s="11">
        <f>Pohjatiedot!Y25</f>
        <v>3399</v>
      </c>
      <c r="Z54" s="11">
        <f>Pohjatiedot!Z25</f>
        <v>3327</v>
      </c>
      <c r="AA54" s="11">
        <f>Pohjatiedot!AA25</f>
        <v>3293</v>
      </c>
      <c r="AB54" s="11">
        <f>Pohjatiedot!AB25</f>
        <v>3260</v>
      </c>
      <c r="AC54" s="11">
        <f>Pohjatiedot!AC25</f>
        <v>3231</v>
      </c>
      <c r="AD54" s="11">
        <f>Pohjatiedot!AD25</f>
        <v>3205</v>
      </c>
      <c r="AE54" s="11">
        <f>Pohjatiedot!AE25</f>
        <v>3178</v>
      </c>
      <c r="AF54" s="11">
        <f>Pohjatiedot!AF25</f>
        <v>3151</v>
      </c>
      <c r="AG54" s="12">
        <f t="shared" si="24"/>
        <v>-1024</v>
      </c>
      <c r="AH54" s="163">
        <f t="shared" si="25"/>
        <v>-0.24526946107784431</v>
      </c>
      <c r="AJ54" s="10" t="str">
        <f>Pohjatiedot!AI25</f>
        <v>Keski-Pohjanmaa</v>
      </c>
      <c r="AK54" s="11">
        <f>Pohjatiedot!AJ25</f>
        <v>921</v>
      </c>
      <c r="AL54" s="11">
        <f>Pohjatiedot!AK25</f>
        <v>901</v>
      </c>
      <c r="AM54" s="11">
        <f>Pohjatiedot!AL25</f>
        <v>924</v>
      </c>
      <c r="AN54" s="11">
        <f>Pohjatiedot!AM25</f>
        <v>808</v>
      </c>
      <c r="AO54" s="11">
        <f>Pohjatiedot!AN25</f>
        <v>811</v>
      </c>
      <c r="AP54" s="11">
        <f>Pohjatiedot!AO25</f>
        <v>762</v>
      </c>
      <c r="AQ54" s="11">
        <f>Pohjatiedot!AP25</f>
        <v>732</v>
      </c>
      <c r="AR54" s="11">
        <f>Pohjatiedot!AQ25</f>
        <v>686</v>
      </c>
      <c r="AS54" s="11">
        <f>Pohjatiedot!AR25</f>
        <v>679</v>
      </c>
      <c r="AT54" s="11">
        <f>Pohjatiedot!AS25</f>
        <v>672</v>
      </c>
      <c r="AU54" s="11">
        <f>Pohjatiedot!AT25</f>
        <v>662</v>
      </c>
      <c r="AV54" s="11">
        <f>Pohjatiedot!AU25</f>
        <v>661</v>
      </c>
      <c r="AW54" s="11">
        <f>Pohjatiedot!AV25</f>
        <v>657</v>
      </c>
      <c r="AX54" s="12">
        <f t="shared" si="26"/>
        <v>-264</v>
      </c>
      <c r="AY54" s="163">
        <f t="shared" si="27"/>
        <v>-0.28664495114006516</v>
      </c>
      <c r="AZ54" s="9"/>
      <c r="BA54" s="10" t="str">
        <f t="shared" si="28"/>
        <v>Keski-Pohjanmaa</v>
      </c>
      <c r="BB54" s="11">
        <f t="shared" si="29"/>
        <v>5096</v>
      </c>
      <c r="BC54" s="11">
        <f t="shared" si="30"/>
        <v>4908</v>
      </c>
      <c r="BD54" s="11">
        <f t="shared" si="31"/>
        <v>4693</v>
      </c>
      <c r="BE54" s="11">
        <f t="shared" si="32"/>
        <v>4446</v>
      </c>
      <c r="BF54" s="11">
        <f t="shared" si="33"/>
        <v>4309</v>
      </c>
      <c r="BG54" s="11">
        <f t="shared" si="34"/>
        <v>4161</v>
      </c>
      <c r="BH54" s="11">
        <f t="shared" si="35"/>
        <v>4059</v>
      </c>
      <c r="BI54" s="11">
        <f t="shared" si="36"/>
        <v>3979</v>
      </c>
      <c r="BJ54" s="11">
        <f t="shared" si="37"/>
        <v>3939</v>
      </c>
      <c r="BK54" s="11">
        <f t="shared" si="38"/>
        <v>3903</v>
      </c>
      <c r="BL54" s="11">
        <f t="shared" si="39"/>
        <v>3867</v>
      </c>
      <c r="BM54" s="11">
        <f t="shared" si="40"/>
        <v>3839</v>
      </c>
      <c r="BN54" s="11">
        <f t="shared" si="41"/>
        <v>3808</v>
      </c>
      <c r="BO54" s="12">
        <f t="shared" si="42"/>
        <v>-1288</v>
      </c>
      <c r="BP54" s="163">
        <f t="shared" si="43"/>
        <v>-0.25274725274725274</v>
      </c>
      <c r="BR54" s="10" t="str">
        <f>Pohjatiedot!AY25</f>
        <v>Keski-Pohjanmaa</v>
      </c>
      <c r="BS54" s="11">
        <f>Pohjatiedot!AZ25</f>
        <v>5432</v>
      </c>
      <c r="BT54" s="11">
        <f>Pohjatiedot!BA25</f>
        <v>5481</v>
      </c>
      <c r="BU54" s="11">
        <f>Pohjatiedot!BB25</f>
        <v>5470</v>
      </c>
      <c r="BV54" s="11">
        <f>Pohjatiedot!BC25</f>
        <v>5524</v>
      </c>
      <c r="BW54" s="11">
        <f>Pohjatiedot!BD25</f>
        <v>5393</v>
      </c>
      <c r="BX54" s="11">
        <f>Pohjatiedot!BE25</f>
        <v>5288</v>
      </c>
      <c r="BY54" s="11">
        <f>Pohjatiedot!BF25</f>
        <v>5131</v>
      </c>
      <c r="BZ54" s="11">
        <f>Pohjatiedot!BG25</f>
        <v>4944</v>
      </c>
      <c r="CA54" s="11">
        <f>Pohjatiedot!BH25</f>
        <v>4738</v>
      </c>
      <c r="CB54" s="11">
        <f>Pohjatiedot!BI25</f>
        <v>4500</v>
      </c>
      <c r="CC54" s="11">
        <f>Pohjatiedot!BJ25</f>
        <v>4365</v>
      </c>
      <c r="CD54" s="11">
        <f>Pohjatiedot!BK25</f>
        <v>4223</v>
      </c>
      <c r="CE54" s="11">
        <f>Pohjatiedot!BL25</f>
        <v>4125</v>
      </c>
      <c r="CF54" s="12">
        <f t="shared" si="44"/>
        <v>-1307</v>
      </c>
      <c r="CG54" s="163">
        <f t="shared" si="45"/>
        <v>-0.24061119293078059</v>
      </c>
      <c r="CI54" s="10" t="s">
        <v>26</v>
      </c>
      <c r="CJ54" s="11">
        <v>2537</v>
      </c>
      <c r="CK54" s="11">
        <v>2560</v>
      </c>
      <c r="CL54" s="11">
        <v>2639</v>
      </c>
      <c r="CM54" s="11">
        <v>2638</v>
      </c>
      <c r="CN54" s="11">
        <v>2706</v>
      </c>
      <c r="CO54" s="11">
        <v>2710</v>
      </c>
      <c r="CP54" s="11">
        <v>2758</v>
      </c>
      <c r="CQ54" s="11">
        <v>2741</v>
      </c>
      <c r="CR54" s="11">
        <v>2722</v>
      </c>
      <c r="CS54" s="11">
        <v>2727</v>
      </c>
      <c r="CT54" s="11">
        <v>2619</v>
      </c>
      <c r="CU54" s="11">
        <v>2531</v>
      </c>
      <c r="CV54" s="11">
        <v>2378</v>
      </c>
      <c r="CW54" s="12">
        <v>-159</v>
      </c>
      <c r="CX54" s="163">
        <f t="shared" si="46"/>
        <v>-6.2672447772960216E-2</v>
      </c>
      <c r="CZ54" s="10" t="s">
        <v>26</v>
      </c>
      <c r="DA54" s="11">
        <v>2521</v>
      </c>
      <c r="DB54" s="11">
        <v>2538</v>
      </c>
      <c r="DC54" s="11">
        <v>2528</v>
      </c>
      <c r="DD54" s="11">
        <v>2549</v>
      </c>
      <c r="DE54" s="11">
        <v>2571</v>
      </c>
      <c r="DF54" s="11">
        <v>2646</v>
      </c>
      <c r="DG54" s="11">
        <v>2651</v>
      </c>
      <c r="DH54" s="11">
        <v>2714</v>
      </c>
      <c r="DI54" s="11">
        <v>2723</v>
      </c>
      <c r="DJ54" s="11">
        <v>2761</v>
      </c>
      <c r="DK54" s="11">
        <v>2747</v>
      </c>
      <c r="DL54" s="11">
        <v>2727</v>
      </c>
      <c r="DM54" s="11">
        <v>2729</v>
      </c>
      <c r="DN54" s="12">
        <v>208</v>
      </c>
      <c r="DO54" s="163">
        <f t="shared" si="47"/>
        <v>8.2506941689805657E-2</v>
      </c>
      <c r="DQ54" s="10" t="s">
        <v>26</v>
      </c>
      <c r="DR54" s="11">
        <v>3654</v>
      </c>
      <c r="DS54" s="11">
        <v>3599</v>
      </c>
      <c r="DT54" s="11">
        <v>3557</v>
      </c>
      <c r="DU54" s="11">
        <v>3562</v>
      </c>
      <c r="DV54" s="11">
        <v>3588</v>
      </c>
      <c r="DW54" s="11">
        <v>3599</v>
      </c>
      <c r="DX54" s="11">
        <v>3626</v>
      </c>
      <c r="DY54" s="11">
        <v>3663</v>
      </c>
      <c r="DZ54" s="11">
        <v>3717</v>
      </c>
      <c r="EA54" s="11">
        <v>3741</v>
      </c>
      <c r="EB54" s="11">
        <v>3812</v>
      </c>
      <c r="EC54" s="11">
        <v>3853</v>
      </c>
      <c r="ED54" s="11">
        <v>3878</v>
      </c>
      <c r="EE54" s="12">
        <v>224</v>
      </c>
      <c r="EF54" s="163">
        <f t="shared" si="48"/>
        <v>6.1302681992337238E-2</v>
      </c>
      <c r="EH54" s="10" t="s">
        <v>26</v>
      </c>
      <c r="EI54" s="11">
        <v>32861</v>
      </c>
      <c r="EJ54" s="11">
        <v>32604</v>
      </c>
      <c r="EK54" s="11">
        <v>32323</v>
      </c>
      <c r="EL54" s="11">
        <v>32017</v>
      </c>
      <c r="EM54" s="11">
        <v>31755</v>
      </c>
      <c r="EN54" s="11">
        <v>31612</v>
      </c>
      <c r="EO54" s="11">
        <v>31364</v>
      </c>
      <c r="EP54" s="11">
        <v>31188</v>
      </c>
      <c r="EQ54" s="11">
        <v>31013</v>
      </c>
      <c r="ER54" s="11">
        <v>30814</v>
      </c>
      <c r="ES54" s="11">
        <v>30634</v>
      </c>
      <c r="ET54" s="11">
        <v>30530</v>
      </c>
      <c r="EU54" s="11">
        <v>30406</v>
      </c>
      <c r="EV54" s="12">
        <v>-2455</v>
      </c>
      <c r="EW54" s="163">
        <f t="shared" si="49"/>
        <v>-7.4708621161863609E-2</v>
      </c>
      <c r="EY54" s="10" t="s">
        <v>26</v>
      </c>
      <c r="EZ54" s="11">
        <v>9018</v>
      </c>
      <c r="FA54" s="11">
        <v>9149</v>
      </c>
      <c r="FB54" s="11">
        <v>9184</v>
      </c>
      <c r="FC54" s="11">
        <v>9088</v>
      </c>
      <c r="FD54" s="11">
        <v>8869</v>
      </c>
      <c r="FE54" s="11">
        <v>8579</v>
      </c>
      <c r="FF54" s="11">
        <v>8430</v>
      </c>
      <c r="FG54" s="11">
        <v>8260</v>
      </c>
      <c r="FH54" s="11">
        <v>8156</v>
      </c>
      <c r="FI54" s="11">
        <v>8046</v>
      </c>
      <c r="FJ54" s="11">
        <v>7975</v>
      </c>
      <c r="FK54" s="11">
        <v>7872</v>
      </c>
      <c r="FL54" s="11">
        <v>7777</v>
      </c>
      <c r="FM54" s="12">
        <v>-1241</v>
      </c>
      <c r="FN54" s="163">
        <f t="shared" si="50"/>
        <v>-0.13761366156575738</v>
      </c>
      <c r="FP54" s="10" t="s">
        <v>26</v>
      </c>
      <c r="FQ54" s="11">
        <v>4636</v>
      </c>
      <c r="FR54" s="11">
        <v>4737</v>
      </c>
      <c r="FS54" s="11">
        <v>4953</v>
      </c>
      <c r="FT54" s="11">
        <v>5334</v>
      </c>
      <c r="FU54" s="11">
        <v>5769</v>
      </c>
      <c r="FV54" s="11">
        <v>6124</v>
      </c>
      <c r="FW54" s="11">
        <v>6447</v>
      </c>
      <c r="FX54" s="11">
        <v>6761</v>
      </c>
      <c r="FY54" s="11">
        <v>6858</v>
      </c>
      <c r="FZ54" s="11">
        <v>7180</v>
      </c>
      <c r="GA54" s="11">
        <v>7349</v>
      </c>
      <c r="GB54" s="11">
        <v>7469</v>
      </c>
      <c r="GC54" s="11">
        <v>7516</v>
      </c>
      <c r="GD54" s="12">
        <v>2880</v>
      </c>
      <c r="GE54" s="163">
        <f t="shared" si="51"/>
        <v>0.62122519413287325</v>
      </c>
      <c r="GG54" s="10" t="s">
        <v>26</v>
      </c>
      <c r="GH54" s="11">
        <v>1962</v>
      </c>
      <c r="GI54" s="11">
        <v>2017</v>
      </c>
      <c r="GJ54" s="11">
        <v>2075</v>
      </c>
      <c r="GK54" s="11">
        <v>2094</v>
      </c>
      <c r="GL54" s="11">
        <v>2114</v>
      </c>
      <c r="GM54" s="11">
        <v>2176</v>
      </c>
      <c r="GN54" s="11">
        <v>2246</v>
      </c>
      <c r="GO54" s="11">
        <v>2271</v>
      </c>
      <c r="GP54" s="11">
        <v>2448</v>
      </c>
      <c r="GQ54" s="11">
        <v>2431</v>
      </c>
      <c r="GR54" s="11">
        <v>2510</v>
      </c>
      <c r="GS54" s="11">
        <v>2602</v>
      </c>
      <c r="GT54" s="11">
        <v>2776</v>
      </c>
      <c r="GU54" s="12">
        <v>814</v>
      </c>
      <c r="GV54" s="163">
        <f t="shared" si="52"/>
        <v>0.41488277268093787</v>
      </c>
      <c r="GX54" s="10" t="s">
        <v>26</v>
      </c>
      <c r="GY54" s="11">
        <v>68437</v>
      </c>
      <c r="GZ54" s="11">
        <v>68262</v>
      </c>
      <c r="HA54" s="11">
        <v>68082</v>
      </c>
      <c r="HB54" s="11">
        <v>67906</v>
      </c>
      <c r="HC54" s="11">
        <v>67721</v>
      </c>
      <c r="HD54" s="11">
        <v>67536</v>
      </c>
      <c r="HE54" s="11">
        <v>67345</v>
      </c>
      <c r="HF54" s="11">
        <v>67147</v>
      </c>
      <c r="HG54" s="11">
        <v>66935</v>
      </c>
      <c r="HH54" s="11">
        <v>66720</v>
      </c>
      <c r="HI54" s="11">
        <v>66491</v>
      </c>
      <c r="HJ54" s="11">
        <v>66256</v>
      </c>
      <c r="HK54" s="11">
        <v>66002</v>
      </c>
      <c r="HL54" s="12">
        <v>-2435</v>
      </c>
      <c r="HM54" s="163">
        <f t="shared" si="53"/>
        <v>-3.5580168622236563E-2</v>
      </c>
    </row>
    <row r="55" spans="2:287" x14ac:dyDescent="0.25">
      <c r="B55" s="10" t="str">
        <f>Pohjatiedot!C26</f>
        <v>Pohjois-Pohjanmaa</v>
      </c>
      <c r="C55" s="11">
        <f>Pohjatiedot!D26</f>
        <v>4128</v>
      </c>
      <c r="D55" s="11">
        <f>Pohjatiedot!E26</f>
        <v>3991</v>
      </c>
      <c r="E55" s="11">
        <f>Pohjatiedot!F26</f>
        <v>3971</v>
      </c>
      <c r="F55" s="11">
        <f>Pohjatiedot!G26</f>
        <v>3946</v>
      </c>
      <c r="G55" s="11">
        <f>Pohjatiedot!H26</f>
        <v>3923</v>
      </c>
      <c r="H55" s="11">
        <f>Pohjatiedot!I26</f>
        <v>3903</v>
      </c>
      <c r="I55" s="11">
        <f>Pohjatiedot!J26</f>
        <v>3884</v>
      </c>
      <c r="J55" s="11">
        <f>Pohjatiedot!K26</f>
        <v>3869</v>
      </c>
      <c r="K55" s="11">
        <f>Pohjatiedot!L26</f>
        <v>3854</v>
      </c>
      <c r="L55" s="11">
        <f>Pohjatiedot!M26</f>
        <v>3836</v>
      </c>
      <c r="M55" s="11">
        <f>Pohjatiedot!N26</f>
        <v>3833</v>
      </c>
      <c r="N55" s="11">
        <f>Pohjatiedot!O26</f>
        <v>3827</v>
      </c>
      <c r="O55" s="11">
        <f>Pohjatiedot!P26</f>
        <v>3827</v>
      </c>
      <c r="P55" s="12">
        <f t="shared" si="22"/>
        <v>-301</v>
      </c>
      <c r="Q55" s="163">
        <f t="shared" si="23"/>
        <v>-7.291666666666663E-2</v>
      </c>
      <c r="S55" s="10" t="str">
        <f>Pohjatiedot!S26</f>
        <v>Pohjois-Pohjanmaa</v>
      </c>
      <c r="T55" s="11">
        <f>Pohjatiedot!T26</f>
        <v>25158</v>
      </c>
      <c r="U55" s="11">
        <f>Pohjatiedot!U26</f>
        <v>23792</v>
      </c>
      <c r="V55" s="11">
        <f>Pohjatiedot!V26</f>
        <v>22432</v>
      </c>
      <c r="W55" s="11">
        <f>Pohjatiedot!W26</f>
        <v>21415</v>
      </c>
      <c r="X55" s="11">
        <f>Pohjatiedot!X26</f>
        <v>20636</v>
      </c>
      <c r="Y55" s="11">
        <f>Pohjatiedot!Y26</f>
        <v>20062</v>
      </c>
      <c r="Z55" s="11">
        <f>Pohjatiedot!Z26</f>
        <v>19833</v>
      </c>
      <c r="AA55" s="11">
        <f>Pohjatiedot!AA26</f>
        <v>19721</v>
      </c>
      <c r="AB55" s="11">
        <f>Pohjatiedot!AB26</f>
        <v>19622</v>
      </c>
      <c r="AC55" s="11">
        <f>Pohjatiedot!AC26</f>
        <v>19538</v>
      </c>
      <c r="AD55" s="11">
        <f>Pohjatiedot!AD26</f>
        <v>19445</v>
      </c>
      <c r="AE55" s="11">
        <f>Pohjatiedot!AE26</f>
        <v>19370</v>
      </c>
      <c r="AF55" s="11">
        <f>Pohjatiedot!AF26</f>
        <v>19308</v>
      </c>
      <c r="AG55" s="12">
        <f t="shared" si="24"/>
        <v>-5850</v>
      </c>
      <c r="AH55" s="163">
        <f t="shared" si="25"/>
        <v>-0.2325304078225614</v>
      </c>
      <c r="AJ55" s="10" t="str">
        <f>Pohjatiedot!AI26</f>
        <v>Pohjois-Pohjanmaa</v>
      </c>
      <c r="AK55" s="11">
        <f>Pohjatiedot!AJ26</f>
        <v>5812</v>
      </c>
      <c r="AL55" s="11">
        <f>Pohjatiedot!AK26</f>
        <v>5492</v>
      </c>
      <c r="AM55" s="11">
        <f>Pohjatiedot!AL26</f>
        <v>5360</v>
      </c>
      <c r="AN55" s="11">
        <f>Pohjatiedot!AM26</f>
        <v>5006</v>
      </c>
      <c r="AO55" s="11">
        <f>Pohjatiedot!AN26</f>
        <v>4745</v>
      </c>
      <c r="AP55" s="11">
        <f>Pohjatiedot!AO26</f>
        <v>4522</v>
      </c>
      <c r="AQ55" s="11">
        <f>Pohjatiedot!AP26</f>
        <v>4160</v>
      </c>
      <c r="AR55" s="11">
        <f>Pohjatiedot!AQ26</f>
        <v>4028</v>
      </c>
      <c r="AS55" s="11">
        <f>Pohjatiedot!AR26</f>
        <v>4001</v>
      </c>
      <c r="AT55" s="11">
        <f>Pohjatiedot!AS26</f>
        <v>3972</v>
      </c>
      <c r="AU55" s="11">
        <f>Pohjatiedot!AT26</f>
        <v>3950</v>
      </c>
      <c r="AV55" s="11">
        <f>Pohjatiedot!AU26</f>
        <v>3933</v>
      </c>
      <c r="AW55" s="11">
        <f>Pohjatiedot!AV26</f>
        <v>3915</v>
      </c>
      <c r="AX55" s="12">
        <f t="shared" si="26"/>
        <v>-1897</v>
      </c>
      <c r="AY55" s="163">
        <f t="shared" si="27"/>
        <v>-0.32639366827253957</v>
      </c>
      <c r="AZ55" s="9"/>
      <c r="BA55" s="10" t="str">
        <f t="shared" si="28"/>
        <v>Pohjois-Pohjanmaa</v>
      </c>
      <c r="BB55" s="11">
        <f t="shared" si="29"/>
        <v>30970</v>
      </c>
      <c r="BC55" s="11">
        <f t="shared" si="30"/>
        <v>29284</v>
      </c>
      <c r="BD55" s="11">
        <f t="shared" si="31"/>
        <v>27792</v>
      </c>
      <c r="BE55" s="11">
        <f t="shared" si="32"/>
        <v>26421</v>
      </c>
      <c r="BF55" s="11">
        <f t="shared" si="33"/>
        <v>25381</v>
      </c>
      <c r="BG55" s="11">
        <f t="shared" si="34"/>
        <v>24584</v>
      </c>
      <c r="BH55" s="11">
        <f t="shared" si="35"/>
        <v>23993</v>
      </c>
      <c r="BI55" s="11">
        <f t="shared" si="36"/>
        <v>23749</v>
      </c>
      <c r="BJ55" s="11">
        <f t="shared" si="37"/>
        <v>23623</v>
      </c>
      <c r="BK55" s="11">
        <f t="shared" si="38"/>
        <v>23510</v>
      </c>
      <c r="BL55" s="11">
        <f t="shared" si="39"/>
        <v>23395</v>
      </c>
      <c r="BM55" s="11">
        <f t="shared" si="40"/>
        <v>23303</v>
      </c>
      <c r="BN55" s="11">
        <f t="shared" si="41"/>
        <v>23223</v>
      </c>
      <c r="BO55" s="12">
        <f t="shared" si="42"/>
        <v>-7747</v>
      </c>
      <c r="BP55" s="163">
        <f t="shared" si="43"/>
        <v>-0.25014530190506945</v>
      </c>
      <c r="BR55" s="10" t="str">
        <f>Pohjatiedot!AY26</f>
        <v>Pohjois-Pohjanmaa</v>
      </c>
      <c r="BS55" s="11">
        <f>Pohjatiedot!AZ26</f>
        <v>34644</v>
      </c>
      <c r="BT55" s="11">
        <f>Pohjatiedot!BA26</f>
        <v>34763</v>
      </c>
      <c r="BU55" s="11">
        <f>Pohjatiedot!BB26</f>
        <v>34513</v>
      </c>
      <c r="BV55" s="11">
        <f>Pohjatiedot!BC26</f>
        <v>34082</v>
      </c>
      <c r="BW55" s="11">
        <f>Pohjatiedot!BD26</f>
        <v>33240</v>
      </c>
      <c r="BX55" s="11">
        <f>Pohjatiedot!BE26</f>
        <v>32192</v>
      </c>
      <c r="BY55" s="11">
        <f>Pohjatiedot!BF26</f>
        <v>31009</v>
      </c>
      <c r="BZ55" s="11">
        <f>Pohjatiedot!BG26</f>
        <v>29390</v>
      </c>
      <c r="CA55" s="11">
        <f>Pohjatiedot!BH26</f>
        <v>27939</v>
      </c>
      <c r="CB55" s="11">
        <f>Pohjatiedot!BI26</f>
        <v>26602</v>
      </c>
      <c r="CC55" s="11">
        <f>Pohjatiedot!BJ26</f>
        <v>25592</v>
      </c>
      <c r="CD55" s="11">
        <f>Pohjatiedot!BK26</f>
        <v>24807</v>
      </c>
      <c r="CE55" s="11">
        <f>Pohjatiedot!BL26</f>
        <v>24236</v>
      </c>
      <c r="CF55" s="12">
        <f t="shared" si="44"/>
        <v>-10408</v>
      </c>
      <c r="CG55" s="163">
        <f t="shared" si="45"/>
        <v>-0.30042720240157028</v>
      </c>
      <c r="CI55" s="10" t="s">
        <v>27</v>
      </c>
      <c r="CJ55" s="11">
        <v>16560</v>
      </c>
      <c r="CK55" s="11">
        <v>16849</v>
      </c>
      <c r="CL55" s="11">
        <v>17064</v>
      </c>
      <c r="CM55" s="11">
        <v>17212</v>
      </c>
      <c r="CN55" s="11">
        <v>17367</v>
      </c>
      <c r="CO55" s="11">
        <v>17437</v>
      </c>
      <c r="CP55" s="11">
        <v>17364</v>
      </c>
      <c r="CQ55" s="11">
        <v>17306</v>
      </c>
      <c r="CR55" s="11">
        <v>17006</v>
      </c>
      <c r="CS55" s="11">
        <v>16651</v>
      </c>
      <c r="CT55" s="11">
        <v>15881</v>
      </c>
      <c r="CU55" s="11">
        <v>15172</v>
      </c>
      <c r="CV55" s="11">
        <v>14357</v>
      </c>
      <c r="CW55" s="12">
        <v>-2203</v>
      </c>
      <c r="CX55" s="163">
        <f t="shared" si="46"/>
        <v>-0.1330314009661836</v>
      </c>
      <c r="CZ55" s="10" t="s">
        <v>27</v>
      </c>
      <c r="DA55" s="11">
        <v>15483</v>
      </c>
      <c r="DB55" s="11">
        <v>15789</v>
      </c>
      <c r="DC55" s="11">
        <v>16257</v>
      </c>
      <c r="DD55" s="11">
        <v>16607</v>
      </c>
      <c r="DE55" s="11">
        <v>16887</v>
      </c>
      <c r="DF55" s="11">
        <v>17085</v>
      </c>
      <c r="DG55" s="11">
        <v>17236</v>
      </c>
      <c r="DH55" s="11">
        <v>17396</v>
      </c>
      <c r="DI55" s="11">
        <v>17465</v>
      </c>
      <c r="DJ55" s="11">
        <v>17392</v>
      </c>
      <c r="DK55" s="11">
        <v>17342</v>
      </c>
      <c r="DL55" s="11">
        <v>17031</v>
      </c>
      <c r="DM55" s="11">
        <v>16671</v>
      </c>
      <c r="DN55" s="12">
        <v>1188</v>
      </c>
      <c r="DO55" s="163">
        <f t="shared" si="47"/>
        <v>7.6729316024026328E-2</v>
      </c>
      <c r="DQ55" s="10" t="s">
        <v>27</v>
      </c>
      <c r="DR55" s="11">
        <v>25438</v>
      </c>
      <c r="DS55" s="11">
        <v>25314</v>
      </c>
      <c r="DT55" s="11">
        <v>25311</v>
      </c>
      <c r="DU55" s="11">
        <v>25494</v>
      </c>
      <c r="DV55" s="11">
        <v>25848</v>
      </c>
      <c r="DW55" s="11">
        <v>26044</v>
      </c>
      <c r="DX55" s="11">
        <v>26374</v>
      </c>
      <c r="DY55" s="11">
        <v>26849</v>
      </c>
      <c r="DZ55" s="11">
        <v>27215</v>
      </c>
      <c r="EA55" s="11">
        <v>27543</v>
      </c>
      <c r="EB55" s="11">
        <v>27826</v>
      </c>
      <c r="EC55" s="11">
        <v>28003</v>
      </c>
      <c r="ED55" s="11">
        <v>28041</v>
      </c>
      <c r="EE55" s="12">
        <v>2603</v>
      </c>
      <c r="EF55" s="163">
        <f t="shared" si="48"/>
        <v>0.10232722698325336</v>
      </c>
      <c r="EH55" s="10" t="s">
        <v>27</v>
      </c>
      <c r="EI55" s="11">
        <v>206253</v>
      </c>
      <c r="EJ55" s="11">
        <v>205603</v>
      </c>
      <c r="EK55" s="11">
        <v>204583</v>
      </c>
      <c r="EL55" s="11">
        <v>203598</v>
      </c>
      <c r="EM55" s="11">
        <v>202629</v>
      </c>
      <c r="EN55" s="11">
        <v>202051</v>
      </c>
      <c r="EO55" s="11">
        <v>201386</v>
      </c>
      <c r="EP55" s="11">
        <v>200655</v>
      </c>
      <c r="EQ55" s="11">
        <v>199896</v>
      </c>
      <c r="ER55" s="11">
        <v>199338</v>
      </c>
      <c r="ES55" s="11">
        <v>198973</v>
      </c>
      <c r="ET55" s="11">
        <v>198694</v>
      </c>
      <c r="EU55" s="11">
        <v>198595</v>
      </c>
      <c r="EV55" s="12">
        <v>-7658</v>
      </c>
      <c r="EW55" s="163">
        <f t="shared" si="49"/>
        <v>-3.7129156909232797E-2</v>
      </c>
      <c r="EY55" s="10" t="s">
        <v>27</v>
      </c>
      <c r="EZ55" s="11">
        <v>45448</v>
      </c>
      <c r="FA55" s="11">
        <v>47208</v>
      </c>
      <c r="FB55" s="11">
        <v>48108</v>
      </c>
      <c r="FC55" s="11">
        <v>48504</v>
      </c>
      <c r="FD55" s="11">
        <v>48697</v>
      </c>
      <c r="FE55" s="11">
        <v>48578</v>
      </c>
      <c r="FF55" s="11">
        <v>48365</v>
      </c>
      <c r="FG55" s="11">
        <v>48220</v>
      </c>
      <c r="FH55" s="11">
        <v>48260</v>
      </c>
      <c r="FI55" s="11">
        <v>48043</v>
      </c>
      <c r="FJ55" s="11">
        <v>47841</v>
      </c>
      <c r="FK55" s="11">
        <v>47541</v>
      </c>
      <c r="FL55" s="11">
        <v>47045</v>
      </c>
      <c r="FM55" s="12">
        <v>1597</v>
      </c>
      <c r="FN55" s="163">
        <f t="shared" si="50"/>
        <v>3.5139060024643509E-2</v>
      </c>
      <c r="FP55" s="10" t="s">
        <v>27</v>
      </c>
      <c r="FQ55" s="11">
        <v>23921</v>
      </c>
      <c r="FR55" s="11">
        <v>24133</v>
      </c>
      <c r="FS55" s="11">
        <v>25259</v>
      </c>
      <c r="FT55" s="11">
        <v>26877</v>
      </c>
      <c r="FU55" s="11">
        <v>28429</v>
      </c>
      <c r="FV55" s="11">
        <v>30012</v>
      </c>
      <c r="FW55" s="11">
        <v>31632</v>
      </c>
      <c r="FX55" s="11">
        <v>33489</v>
      </c>
      <c r="FY55" s="11">
        <v>34389</v>
      </c>
      <c r="FZ55" s="11">
        <v>36333</v>
      </c>
      <c r="GA55" s="11">
        <v>37636</v>
      </c>
      <c r="GB55" s="11">
        <v>39122</v>
      </c>
      <c r="GC55" s="11">
        <v>39987</v>
      </c>
      <c r="GD55" s="12">
        <v>16066</v>
      </c>
      <c r="GE55" s="163">
        <f t="shared" si="51"/>
        <v>0.67162744032440114</v>
      </c>
      <c r="GG55" s="10" t="s">
        <v>27</v>
      </c>
      <c r="GH55" s="11">
        <v>9316</v>
      </c>
      <c r="GI55" s="11">
        <v>9666</v>
      </c>
      <c r="GJ55" s="11">
        <v>10021</v>
      </c>
      <c r="GK55" s="11">
        <v>10281</v>
      </c>
      <c r="GL55" s="11">
        <v>10643</v>
      </c>
      <c r="GM55" s="11">
        <v>11073</v>
      </c>
      <c r="GN55" s="11">
        <v>11524</v>
      </c>
      <c r="GO55" s="11">
        <v>11569</v>
      </c>
      <c r="GP55" s="11">
        <v>12488</v>
      </c>
      <c r="GQ55" s="11">
        <v>12463</v>
      </c>
      <c r="GR55" s="11">
        <v>12895</v>
      </c>
      <c r="GS55" s="11">
        <v>13145</v>
      </c>
      <c r="GT55" s="11">
        <v>14043</v>
      </c>
      <c r="GU55" s="12">
        <v>4727</v>
      </c>
      <c r="GV55" s="163">
        <f t="shared" si="52"/>
        <v>0.50740661227994854</v>
      </c>
      <c r="GX55" s="10" t="s">
        <v>27</v>
      </c>
      <c r="GY55" s="11">
        <v>412161</v>
      </c>
      <c r="GZ55" s="11">
        <v>412600</v>
      </c>
      <c r="HA55" s="11">
        <v>412879</v>
      </c>
      <c r="HB55" s="11">
        <v>413022</v>
      </c>
      <c r="HC55" s="11">
        <v>413044</v>
      </c>
      <c r="HD55" s="11">
        <v>412959</v>
      </c>
      <c r="HE55" s="11">
        <v>412767</v>
      </c>
      <c r="HF55" s="11">
        <v>412492</v>
      </c>
      <c r="HG55" s="11">
        <v>412135</v>
      </c>
      <c r="HH55" s="11">
        <v>411711</v>
      </c>
      <c r="HI55" s="11">
        <v>411214</v>
      </c>
      <c r="HJ55" s="11">
        <v>410645</v>
      </c>
      <c r="HK55" s="11">
        <v>410025</v>
      </c>
      <c r="HL55" s="12">
        <v>-2136</v>
      </c>
      <c r="HM55" s="163">
        <f t="shared" si="53"/>
        <v>-5.1824408422922463E-3</v>
      </c>
    </row>
    <row r="56" spans="2:287" x14ac:dyDescent="0.25">
      <c r="B56" s="10" t="str">
        <f>Pohjatiedot!C27</f>
        <v>Kainuu</v>
      </c>
      <c r="C56" s="11">
        <f>Pohjatiedot!D27</f>
        <v>488</v>
      </c>
      <c r="D56" s="11">
        <f>Pohjatiedot!E27</f>
        <v>484</v>
      </c>
      <c r="E56" s="11">
        <f>Pohjatiedot!F27</f>
        <v>472</v>
      </c>
      <c r="F56" s="11">
        <f>Pohjatiedot!G27</f>
        <v>463</v>
      </c>
      <c r="G56" s="11">
        <f>Pohjatiedot!H27</f>
        <v>455</v>
      </c>
      <c r="H56" s="11">
        <f>Pohjatiedot!I27</f>
        <v>447</v>
      </c>
      <c r="I56" s="11">
        <f>Pohjatiedot!J27</f>
        <v>438</v>
      </c>
      <c r="J56" s="11">
        <f>Pohjatiedot!K27</f>
        <v>432</v>
      </c>
      <c r="K56" s="11">
        <f>Pohjatiedot!L27</f>
        <v>426</v>
      </c>
      <c r="L56" s="11">
        <f>Pohjatiedot!M27</f>
        <v>421</v>
      </c>
      <c r="M56" s="11">
        <f>Pohjatiedot!N27</f>
        <v>417</v>
      </c>
      <c r="N56" s="11">
        <f>Pohjatiedot!O27</f>
        <v>414</v>
      </c>
      <c r="O56" s="11">
        <f>Pohjatiedot!P27</f>
        <v>412</v>
      </c>
      <c r="P56" s="12">
        <f t="shared" si="22"/>
        <v>-76</v>
      </c>
      <c r="Q56" s="163">
        <f t="shared" si="23"/>
        <v>-0.15573770491803274</v>
      </c>
      <c r="S56" s="10" t="str">
        <f>Pohjatiedot!S27</f>
        <v>Kainuu</v>
      </c>
      <c r="T56" s="11">
        <f>Pohjatiedot!T27</f>
        <v>3160</v>
      </c>
      <c r="U56" s="11">
        <f>Pohjatiedot!U27</f>
        <v>2958</v>
      </c>
      <c r="V56" s="11">
        <f>Pohjatiedot!V27</f>
        <v>2737</v>
      </c>
      <c r="W56" s="11">
        <f>Pohjatiedot!W27</f>
        <v>2609</v>
      </c>
      <c r="X56" s="11">
        <f>Pohjatiedot!X27</f>
        <v>2463</v>
      </c>
      <c r="Y56" s="11">
        <f>Pohjatiedot!Y27</f>
        <v>2371</v>
      </c>
      <c r="Z56" s="11">
        <f>Pohjatiedot!Z27</f>
        <v>2331</v>
      </c>
      <c r="AA56" s="11">
        <f>Pohjatiedot!AA27</f>
        <v>2292</v>
      </c>
      <c r="AB56" s="11">
        <f>Pohjatiedot!AB27</f>
        <v>2254</v>
      </c>
      <c r="AC56" s="11">
        <f>Pohjatiedot!AC27</f>
        <v>2222</v>
      </c>
      <c r="AD56" s="11">
        <f>Pohjatiedot!AD27</f>
        <v>2191</v>
      </c>
      <c r="AE56" s="11">
        <f>Pohjatiedot!AE27</f>
        <v>2165</v>
      </c>
      <c r="AF56" s="11">
        <f>Pohjatiedot!AF27</f>
        <v>2142</v>
      </c>
      <c r="AG56" s="12">
        <f t="shared" si="24"/>
        <v>-1018</v>
      </c>
      <c r="AH56" s="163">
        <f t="shared" si="25"/>
        <v>-0.32215189873417727</v>
      </c>
      <c r="AJ56" s="10" t="str">
        <f>Pohjatiedot!AI27</f>
        <v>Kainuu</v>
      </c>
      <c r="AK56" s="11">
        <f>Pohjatiedot!AJ27</f>
        <v>700</v>
      </c>
      <c r="AL56" s="11">
        <f>Pohjatiedot!AK27</f>
        <v>687</v>
      </c>
      <c r="AM56" s="11">
        <f>Pohjatiedot!AL27</f>
        <v>709</v>
      </c>
      <c r="AN56" s="11">
        <f>Pohjatiedot!AM27</f>
        <v>609</v>
      </c>
      <c r="AO56" s="11">
        <f>Pohjatiedot!AN27</f>
        <v>617</v>
      </c>
      <c r="AP56" s="11">
        <f>Pohjatiedot!AO27</f>
        <v>557</v>
      </c>
      <c r="AQ56" s="11">
        <f>Pohjatiedot!AP27</f>
        <v>501</v>
      </c>
      <c r="AR56" s="11">
        <f>Pohjatiedot!AQ27</f>
        <v>492</v>
      </c>
      <c r="AS56" s="11">
        <f>Pohjatiedot!AR27</f>
        <v>485</v>
      </c>
      <c r="AT56" s="11">
        <f>Pohjatiedot!AS27</f>
        <v>477</v>
      </c>
      <c r="AU56" s="11">
        <f>Pohjatiedot!AT27</f>
        <v>469</v>
      </c>
      <c r="AV56" s="11">
        <f>Pohjatiedot!AU27</f>
        <v>463</v>
      </c>
      <c r="AW56" s="11">
        <f>Pohjatiedot!AV27</f>
        <v>456</v>
      </c>
      <c r="AX56" s="12">
        <f t="shared" si="26"/>
        <v>-244</v>
      </c>
      <c r="AY56" s="163">
        <f t="shared" si="27"/>
        <v>-0.34857142857142853</v>
      </c>
      <c r="AZ56" s="9"/>
      <c r="BA56" s="10" t="str">
        <f t="shared" si="28"/>
        <v>Kainuu</v>
      </c>
      <c r="BB56" s="11">
        <f t="shared" si="29"/>
        <v>3860</v>
      </c>
      <c r="BC56" s="11">
        <f t="shared" si="30"/>
        <v>3645</v>
      </c>
      <c r="BD56" s="11">
        <f t="shared" si="31"/>
        <v>3446</v>
      </c>
      <c r="BE56" s="11">
        <f t="shared" si="32"/>
        <v>3218</v>
      </c>
      <c r="BF56" s="11">
        <f t="shared" si="33"/>
        <v>3080</v>
      </c>
      <c r="BG56" s="11">
        <f t="shared" si="34"/>
        <v>2928</v>
      </c>
      <c r="BH56" s="11">
        <f t="shared" si="35"/>
        <v>2832</v>
      </c>
      <c r="BI56" s="11">
        <f t="shared" si="36"/>
        <v>2784</v>
      </c>
      <c r="BJ56" s="11">
        <f t="shared" si="37"/>
        <v>2739</v>
      </c>
      <c r="BK56" s="11">
        <f t="shared" si="38"/>
        <v>2699</v>
      </c>
      <c r="BL56" s="11">
        <f t="shared" si="39"/>
        <v>2660</v>
      </c>
      <c r="BM56" s="11">
        <f t="shared" si="40"/>
        <v>2628</v>
      </c>
      <c r="BN56" s="11">
        <f t="shared" si="41"/>
        <v>2598</v>
      </c>
      <c r="BO56" s="12">
        <f t="shared" si="42"/>
        <v>-1262</v>
      </c>
      <c r="BP56" s="163">
        <f t="shared" si="43"/>
        <v>-0.32694300518134711</v>
      </c>
      <c r="BR56" s="10" t="str">
        <f>Pohjatiedot!AY27</f>
        <v>Kainuu</v>
      </c>
      <c r="BS56" s="11">
        <f>Pohjatiedot!AZ27</f>
        <v>4461</v>
      </c>
      <c r="BT56" s="11">
        <f>Pohjatiedot!BA27</f>
        <v>4412</v>
      </c>
      <c r="BU56" s="11">
        <f>Pohjatiedot!BB27</f>
        <v>4340</v>
      </c>
      <c r="BV56" s="11">
        <f>Pohjatiedot!BC27</f>
        <v>4294</v>
      </c>
      <c r="BW56" s="11">
        <f>Pohjatiedot!BD27</f>
        <v>4132</v>
      </c>
      <c r="BX56" s="11">
        <f>Pohjatiedot!BE27</f>
        <v>4002</v>
      </c>
      <c r="BY56" s="11">
        <f>Pohjatiedot!BF27</f>
        <v>3861</v>
      </c>
      <c r="BZ56" s="11">
        <f>Pohjatiedot!BG27</f>
        <v>3664</v>
      </c>
      <c r="CA56" s="11">
        <f>Pohjatiedot!BH27</f>
        <v>3474</v>
      </c>
      <c r="CB56" s="11">
        <f>Pohjatiedot!BI27</f>
        <v>3262</v>
      </c>
      <c r="CC56" s="11">
        <f>Pohjatiedot!BJ27</f>
        <v>3137</v>
      </c>
      <c r="CD56" s="11">
        <f>Pohjatiedot!BK27</f>
        <v>2995</v>
      </c>
      <c r="CE56" s="11">
        <f>Pohjatiedot!BL27</f>
        <v>2907</v>
      </c>
      <c r="CF56" s="12">
        <f t="shared" si="44"/>
        <v>-1554</v>
      </c>
      <c r="CG56" s="163">
        <f t="shared" si="45"/>
        <v>-0.34835238735709484</v>
      </c>
      <c r="CI56" s="10" t="s">
        <v>28</v>
      </c>
      <c r="CJ56" s="11">
        <v>2232</v>
      </c>
      <c r="CK56" s="11">
        <v>2192</v>
      </c>
      <c r="CL56" s="11">
        <v>2252</v>
      </c>
      <c r="CM56" s="11">
        <v>2212</v>
      </c>
      <c r="CN56" s="11">
        <v>2238</v>
      </c>
      <c r="CO56" s="11">
        <v>2235</v>
      </c>
      <c r="CP56" s="11">
        <v>2185</v>
      </c>
      <c r="CQ56" s="11">
        <v>2116</v>
      </c>
      <c r="CR56" s="11">
        <v>2057</v>
      </c>
      <c r="CS56" s="11">
        <v>2060</v>
      </c>
      <c r="CT56" s="11">
        <v>1971</v>
      </c>
      <c r="CU56" s="11">
        <v>1906</v>
      </c>
      <c r="CV56" s="11">
        <v>1771</v>
      </c>
      <c r="CW56" s="12">
        <v>-461</v>
      </c>
      <c r="CX56" s="163">
        <f t="shared" si="46"/>
        <v>-0.2065412186379928</v>
      </c>
      <c r="CZ56" s="10" t="s">
        <v>28</v>
      </c>
      <c r="DA56" s="11">
        <v>2241</v>
      </c>
      <c r="DB56" s="11">
        <v>2233</v>
      </c>
      <c r="DC56" s="11">
        <v>2157</v>
      </c>
      <c r="DD56" s="11">
        <v>2204</v>
      </c>
      <c r="DE56" s="11">
        <v>2179</v>
      </c>
      <c r="DF56" s="11">
        <v>2228</v>
      </c>
      <c r="DG56" s="11">
        <v>2198</v>
      </c>
      <c r="DH56" s="11">
        <v>2224</v>
      </c>
      <c r="DI56" s="11">
        <v>2228</v>
      </c>
      <c r="DJ56" s="11">
        <v>2178</v>
      </c>
      <c r="DK56" s="11">
        <v>2120</v>
      </c>
      <c r="DL56" s="11">
        <v>2066</v>
      </c>
      <c r="DM56" s="11">
        <v>2059</v>
      </c>
      <c r="DN56" s="12">
        <v>-182</v>
      </c>
      <c r="DO56" s="163">
        <f t="shared" si="47"/>
        <v>-8.1213743864346322E-2</v>
      </c>
      <c r="DQ56" s="10" t="s">
        <v>28</v>
      </c>
      <c r="DR56" s="11">
        <v>3484</v>
      </c>
      <c r="DS56" s="11">
        <v>3430</v>
      </c>
      <c r="DT56" s="11">
        <v>3336</v>
      </c>
      <c r="DU56" s="11">
        <v>3294</v>
      </c>
      <c r="DV56" s="11">
        <v>3302</v>
      </c>
      <c r="DW56" s="11">
        <v>3245</v>
      </c>
      <c r="DX56" s="11">
        <v>3283</v>
      </c>
      <c r="DY56" s="11">
        <v>3302</v>
      </c>
      <c r="DZ56" s="11">
        <v>3322</v>
      </c>
      <c r="EA56" s="11">
        <v>3343</v>
      </c>
      <c r="EB56" s="11">
        <v>3387</v>
      </c>
      <c r="EC56" s="11">
        <v>3389</v>
      </c>
      <c r="ED56" s="11">
        <v>3367</v>
      </c>
      <c r="EE56" s="12">
        <v>-117</v>
      </c>
      <c r="EF56" s="163">
        <f t="shared" si="48"/>
        <v>-3.3582089552238847E-2</v>
      </c>
      <c r="EH56" s="10" t="s">
        <v>28</v>
      </c>
      <c r="EI56" s="11">
        <v>36217</v>
      </c>
      <c r="EJ56" s="11">
        <v>35293</v>
      </c>
      <c r="EK56" s="11">
        <v>34466</v>
      </c>
      <c r="EL56" s="11">
        <v>33673</v>
      </c>
      <c r="EM56" s="11">
        <v>32881</v>
      </c>
      <c r="EN56" s="11">
        <v>32267</v>
      </c>
      <c r="EO56" s="11">
        <v>31612</v>
      </c>
      <c r="EP56" s="11">
        <v>30980</v>
      </c>
      <c r="EQ56" s="11">
        <v>30423</v>
      </c>
      <c r="ER56" s="11">
        <v>29860</v>
      </c>
      <c r="ES56" s="11">
        <v>29354</v>
      </c>
      <c r="ET56" s="11">
        <v>28925</v>
      </c>
      <c r="EU56" s="11">
        <v>28536</v>
      </c>
      <c r="EV56" s="12">
        <v>-7681</v>
      </c>
      <c r="EW56" s="163">
        <f t="shared" si="49"/>
        <v>-0.21208272358284785</v>
      </c>
      <c r="EY56" s="10" t="s">
        <v>28</v>
      </c>
      <c r="EZ56" s="11">
        <v>11348</v>
      </c>
      <c r="FA56" s="11">
        <v>11704</v>
      </c>
      <c r="FB56" s="11">
        <v>11874</v>
      </c>
      <c r="FC56" s="11">
        <v>11899</v>
      </c>
      <c r="FD56" s="11">
        <v>11883</v>
      </c>
      <c r="FE56" s="11">
        <v>11702</v>
      </c>
      <c r="FF56" s="11">
        <v>11602</v>
      </c>
      <c r="FG56" s="11">
        <v>11507</v>
      </c>
      <c r="FH56" s="11">
        <v>11373</v>
      </c>
      <c r="FI56" s="11">
        <v>11203</v>
      </c>
      <c r="FJ56" s="11">
        <v>10987</v>
      </c>
      <c r="FK56" s="11">
        <v>10748</v>
      </c>
      <c r="FL56" s="11">
        <v>10507</v>
      </c>
      <c r="FM56" s="12">
        <v>-841</v>
      </c>
      <c r="FN56" s="163">
        <f t="shared" si="50"/>
        <v>-7.4109975326048683E-2</v>
      </c>
      <c r="FP56" s="10" t="s">
        <v>28</v>
      </c>
      <c r="FQ56" s="11">
        <v>6133</v>
      </c>
      <c r="FR56" s="11">
        <v>6220</v>
      </c>
      <c r="FS56" s="11">
        <v>6357</v>
      </c>
      <c r="FT56" s="11">
        <v>6643</v>
      </c>
      <c r="FU56" s="11">
        <v>6977</v>
      </c>
      <c r="FV56" s="11">
        <v>7266</v>
      </c>
      <c r="FW56" s="11">
        <v>7505</v>
      </c>
      <c r="FX56" s="11">
        <v>7846</v>
      </c>
      <c r="FY56" s="11">
        <v>7973</v>
      </c>
      <c r="FZ56" s="11">
        <v>8406</v>
      </c>
      <c r="GA56" s="11">
        <v>8772</v>
      </c>
      <c r="GB56" s="11">
        <v>9070</v>
      </c>
      <c r="GC56" s="11">
        <v>9240</v>
      </c>
      <c r="GD56" s="12">
        <v>3107</v>
      </c>
      <c r="GE56" s="163">
        <f t="shared" si="51"/>
        <v>0.50660361976194368</v>
      </c>
      <c r="GG56" s="10" t="s">
        <v>28</v>
      </c>
      <c r="GH56" s="11">
        <v>2597</v>
      </c>
      <c r="GI56" s="11">
        <v>2593</v>
      </c>
      <c r="GJ56" s="11">
        <v>2685</v>
      </c>
      <c r="GK56" s="11">
        <v>2708</v>
      </c>
      <c r="GL56" s="11">
        <v>2738</v>
      </c>
      <c r="GM56" s="11">
        <v>2830</v>
      </c>
      <c r="GN56" s="11">
        <v>2944</v>
      </c>
      <c r="GO56" s="11">
        <v>2929</v>
      </c>
      <c r="GP56" s="11">
        <v>3113</v>
      </c>
      <c r="GQ56" s="11">
        <v>3051</v>
      </c>
      <c r="GR56" s="11">
        <v>3051</v>
      </c>
      <c r="GS56" s="11">
        <v>3106</v>
      </c>
      <c r="GT56" s="11">
        <v>3254</v>
      </c>
      <c r="GU56" s="12">
        <v>657</v>
      </c>
      <c r="GV56" s="163">
        <f t="shared" si="52"/>
        <v>0.25298421255294579</v>
      </c>
      <c r="GX56" s="10" t="s">
        <v>28</v>
      </c>
      <c r="GY56" s="11">
        <v>73061</v>
      </c>
      <c r="GZ56" s="11">
        <v>72206</v>
      </c>
      <c r="HA56" s="11">
        <v>71385</v>
      </c>
      <c r="HB56" s="11">
        <v>70608</v>
      </c>
      <c r="HC56" s="11">
        <v>69865</v>
      </c>
      <c r="HD56" s="11">
        <v>69150</v>
      </c>
      <c r="HE56" s="11">
        <v>68460</v>
      </c>
      <c r="HF56" s="11">
        <v>67784</v>
      </c>
      <c r="HG56" s="11">
        <v>67128</v>
      </c>
      <c r="HH56" s="11">
        <v>66483</v>
      </c>
      <c r="HI56" s="11">
        <v>65856</v>
      </c>
      <c r="HJ56" s="11">
        <v>65247</v>
      </c>
      <c r="HK56" s="11">
        <v>64651</v>
      </c>
      <c r="HL56" s="12">
        <v>-8410</v>
      </c>
      <c r="HM56" s="163">
        <f t="shared" si="53"/>
        <v>-0.11510929223525546</v>
      </c>
    </row>
    <row r="57" spans="2:287" ht="15.75" thickBot="1" x14ac:dyDescent="0.3">
      <c r="B57" s="10" t="str">
        <f>Pohjatiedot!C28</f>
        <v>Lappi</v>
      </c>
      <c r="C57" s="11">
        <f>Pohjatiedot!D28</f>
        <v>1382</v>
      </c>
      <c r="D57" s="11">
        <f>Pohjatiedot!E28</f>
        <v>1374</v>
      </c>
      <c r="E57" s="11">
        <f>Pohjatiedot!F28</f>
        <v>1369</v>
      </c>
      <c r="F57" s="11">
        <f>Pohjatiedot!G28</f>
        <v>1359</v>
      </c>
      <c r="G57" s="11">
        <f>Pohjatiedot!H28</f>
        <v>1346</v>
      </c>
      <c r="H57" s="11">
        <f>Pohjatiedot!I28</f>
        <v>1336</v>
      </c>
      <c r="I57" s="11">
        <f>Pohjatiedot!J28</f>
        <v>1327</v>
      </c>
      <c r="J57" s="11">
        <f>Pohjatiedot!K28</f>
        <v>1316</v>
      </c>
      <c r="K57" s="11">
        <f>Pohjatiedot!L28</f>
        <v>1309</v>
      </c>
      <c r="L57" s="11">
        <f>Pohjatiedot!M28</f>
        <v>1299</v>
      </c>
      <c r="M57" s="11">
        <f>Pohjatiedot!N28</f>
        <v>1291</v>
      </c>
      <c r="N57" s="11">
        <f>Pohjatiedot!O28</f>
        <v>1285</v>
      </c>
      <c r="O57" s="11">
        <f>Pohjatiedot!P28</f>
        <v>1278</v>
      </c>
      <c r="P57" s="12">
        <f t="shared" si="22"/>
        <v>-104</v>
      </c>
      <c r="Q57" s="163">
        <f t="shared" si="23"/>
        <v>-7.5253256150506487E-2</v>
      </c>
      <c r="S57" s="10" t="str">
        <f>Pohjatiedot!S28</f>
        <v>Lappi</v>
      </c>
      <c r="T57" s="11">
        <f>Pohjatiedot!T28</f>
        <v>8262</v>
      </c>
      <c r="U57" s="11">
        <f>Pohjatiedot!U28</f>
        <v>7817</v>
      </c>
      <c r="V57" s="11">
        <f>Pohjatiedot!V28</f>
        <v>7514</v>
      </c>
      <c r="W57" s="11">
        <f>Pohjatiedot!W28</f>
        <v>7230</v>
      </c>
      <c r="X57" s="11">
        <f>Pohjatiedot!X28</f>
        <v>7051</v>
      </c>
      <c r="Y57" s="11">
        <f>Pohjatiedot!Y28</f>
        <v>6929</v>
      </c>
      <c r="Z57" s="11">
        <f>Pohjatiedot!Z28</f>
        <v>6884</v>
      </c>
      <c r="AA57" s="11">
        <f>Pohjatiedot!AA28</f>
        <v>6840</v>
      </c>
      <c r="AB57" s="11">
        <f>Pohjatiedot!AB28</f>
        <v>6792</v>
      </c>
      <c r="AC57" s="11">
        <f>Pohjatiedot!AC28</f>
        <v>6749</v>
      </c>
      <c r="AD57" s="11">
        <f>Pohjatiedot!AD28</f>
        <v>6698</v>
      </c>
      <c r="AE57" s="11">
        <f>Pohjatiedot!AE28</f>
        <v>6655</v>
      </c>
      <c r="AF57" s="11">
        <f>Pohjatiedot!AF28</f>
        <v>6619</v>
      </c>
      <c r="AG57" s="12">
        <f t="shared" si="24"/>
        <v>-1643</v>
      </c>
      <c r="AH57" s="163">
        <f t="shared" si="25"/>
        <v>-0.19886226095376425</v>
      </c>
      <c r="AJ57" s="10" t="str">
        <f>Pohjatiedot!AI28</f>
        <v>Lappi</v>
      </c>
      <c r="AK57" s="11">
        <f>Pohjatiedot!AJ28</f>
        <v>1842</v>
      </c>
      <c r="AL57" s="11">
        <f>Pohjatiedot!AK28</f>
        <v>1869</v>
      </c>
      <c r="AM57" s="11">
        <f>Pohjatiedot!AL28</f>
        <v>1722</v>
      </c>
      <c r="AN57" s="11">
        <f>Pohjatiedot!AM28</f>
        <v>1693</v>
      </c>
      <c r="AO57" s="11">
        <f>Pohjatiedot!AN28</f>
        <v>1589</v>
      </c>
      <c r="AP57" s="11">
        <f>Pohjatiedot!AO28</f>
        <v>1517</v>
      </c>
      <c r="AQ57" s="11">
        <f>Pohjatiedot!AP28</f>
        <v>1426</v>
      </c>
      <c r="AR57" s="11">
        <f>Pohjatiedot!AQ28</f>
        <v>1412</v>
      </c>
      <c r="AS57" s="11">
        <f>Pohjatiedot!AR28</f>
        <v>1409</v>
      </c>
      <c r="AT57" s="11">
        <f>Pohjatiedot!AS28</f>
        <v>1397</v>
      </c>
      <c r="AU57" s="11">
        <f>Pohjatiedot!AT28</f>
        <v>1395</v>
      </c>
      <c r="AV57" s="11">
        <f>Pohjatiedot!AU28</f>
        <v>1383</v>
      </c>
      <c r="AW57" s="11">
        <f>Pohjatiedot!AV28</f>
        <v>1375</v>
      </c>
      <c r="AX57" s="12">
        <f t="shared" si="26"/>
        <v>-467</v>
      </c>
      <c r="AY57" s="163">
        <f t="shared" si="27"/>
        <v>-0.25352877307274702</v>
      </c>
      <c r="AZ57" s="9"/>
      <c r="BA57" s="10" t="str">
        <f t="shared" si="28"/>
        <v>Lappi</v>
      </c>
      <c r="BB57" s="11">
        <f t="shared" si="29"/>
        <v>10104</v>
      </c>
      <c r="BC57" s="11">
        <f t="shared" si="30"/>
        <v>9686</v>
      </c>
      <c r="BD57" s="11">
        <f t="shared" si="31"/>
        <v>9236</v>
      </c>
      <c r="BE57" s="11">
        <f t="shared" si="32"/>
        <v>8923</v>
      </c>
      <c r="BF57" s="11">
        <f t="shared" si="33"/>
        <v>8640</v>
      </c>
      <c r="BG57" s="11">
        <f t="shared" si="34"/>
        <v>8446</v>
      </c>
      <c r="BH57" s="11">
        <f t="shared" si="35"/>
        <v>8310</v>
      </c>
      <c r="BI57" s="11">
        <f t="shared" si="36"/>
        <v>8252</v>
      </c>
      <c r="BJ57" s="11">
        <f t="shared" si="37"/>
        <v>8201</v>
      </c>
      <c r="BK57" s="11">
        <f t="shared" si="38"/>
        <v>8146</v>
      </c>
      <c r="BL57" s="11">
        <f t="shared" si="39"/>
        <v>8093</v>
      </c>
      <c r="BM57" s="11">
        <f t="shared" si="40"/>
        <v>8038</v>
      </c>
      <c r="BN57" s="11">
        <f t="shared" si="41"/>
        <v>7994</v>
      </c>
      <c r="BO57" s="12">
        <f t="shared" si="42"/>
        <v>-2110</v>
      </c>
      <c r="BP57" s="163">
        <f t="shared" si="43"/>
        <v>-0.20882818685669047</v>
      </c>
      <c r="BR57" s="10" t="str">
        <f>Pohjatiedot!AY28</f>
        <v>Lappi</v>
      </c>
      <c r="BS57" s="11">
        <f>Pohjatiedot!AZ28</f>
        <v>11711</v>
      </c>
      <c r="BT57" s="11">
        <f>Pohjatiedot!BA28</f>
        <v>11709</v>
      </c>
      <c r="BU57" s="11">
        <f>Pohjatiedot!BB28</f>
        <v>11715</v>
      </c>
      <c r="BV57" s="11">
        <f>Pohjatiedot!BC28</f>
        <v>11506</v>
      </c>
      <c r="BW57" s="11">
        <f>Pohjatiedot!BD28</f>
        <v>11226</v>
      </c>
      <c r="BX57" s="11">
        <f>Pohjatiedot!BE28</f>
        <v>10810</v>
      </c>
      <c r="BY57" s="11">
        <f>Pohjatiedot!BF28</f>
        <v>10345</v>
      </c>
      <c r="BZ57" s="11">
        <f>Pohjatiedot!BG28</f>
        <v>9937</v>
      </c>
      <c r="CA57" s="11">
        <f>Pohjatiedot!BH28</f>
        <v>9493</v>
      </c>
      <c r="CB57" s="11">
        <f>Pohjatiedot!BI28</f>
        <v>9180</v>
      </c>
      <c r="CC57" s="11">
        <f>Pohjatiedot!BJ28</f>
        <v>8894</v>
      </c>
      <c r="CD57" s="11">
        <f>Pohjatiedot!BK28</f>
        <v>8699</v>
      </c>
      <c r="CE57" s="11">
        <f>Pohjatiedot!BL28</f>
        <v>8559</v>
      </c>
      <c r="CF57" s="12">
        <f t="shared" si="44"/>
        <v>-3152</v>
      </c>
      <c r="CG57" s="163">
        <f t="shared" si="45"/>
        <v>-0.26914866364956025</v>
      </c>
      <c r="CI57" s="10" t="s">
        <v>29</v>
      </c>
      <c r="CJ57" s="11">
        <v>5513</v>
      </c>
      <c r="CK57" s="11">
        <v>5564</v>
      </c>
      <c r="CL57" s="11">
        <v>5602</v>
      </c>
      <c r="CM57" s="11">
        <v>5732</v>
      </c>
      <c r="CN57" s="11">
        <v>5853</v>
      </c>
      <c r="CO57" s="11">
        <v>6002</v>
      </c>
      <c r="CP57" s="11">
        <v>6054</v>
      </c>
      <c r="CQ57" s="11">
        <v>5927</v>
      </c>
      <c r="CR57" s="11">
        <v>5795</v>
      </c>
      <c r="CS57" s="11">
        <v>5550</v>
      </c>
      <c r="CT57" s="11">
        <v>5399</v>
      </c>
      <c r="CU57" s="11">
        <v>5131</v>
      </c>
      <c r="CV57" s="11">
        <v>4930</v>
      </c>
      <c r="CW57" s="12">
        <v>-583</v>
      </c>
      <c r="CX57" s="163">
        <f t="shared" si="46"/>
        <v>-0.10575004534736077</v>
      </c>
      <c r="CZ57" s="10" t="s">
        <v>29</v>
      </c>
      <c r="DA57" s="11">
        <v>5600</v>
      </c>
      <c r="DB57" s="11">
        <v>5433</v>
      </c>
      <c r="DC57" s="11">
        <v>5417</v>
      </c>
      <c r="DD57" s="11">
        <v>5424</v>
      </c>
      <c r="DE57" s="11">
        <v>5486</v>
      </c>
      <c r="DF57" s="11">
        <v>5524</v>
      </c>
      <c r="DG57" s="11">
        <v>5655</v>
      </c>
      <c r="DH57" s="11">
        <v>5779</v>
      </c>
      <c r="DI57" s="11">
        <v>5911</v>
      </c>
      <c r="DJ57" s="11">
        <v>5956</v>
      </c>
      <c r="DK57" s="11">
        <v>5839</v>
      </c>
      <c r="DL57" s="11">
        <v>5713</v>
      </c>
      <c r="DM57" s="11">
        <v>5484</v>
      </c>
      <c r="DN57" s="12">
        <v>-116</v>
      </c>
      <c r="DO57" s="163">
        <f t="shared" si="47"/>
        <v>-2.0714285714285685E-2</v>
      </c>
      <c r="DQ57" s="10" t="s">
        <v>29</v>
      </c>
      <c r="DR57" s="11">
        <v>9490</v>
      </c>
      <c r="DS57" s="11">
        <v>9217</v>
      </c>
      <c r="DT57" s="11">
        <v>8978</v>
      </c>
      <c r="DU57" s="11">
        <v>8768</v>
      </c>
      <c r="DV57" s="11">
        <v>8635</v>
      </c>
      <c r="DW57" s="11">
        <v>8595</v>
      </c>
      <c r="DX57" s="11">
        <v>8561</v>
      </c>
      <c r="DY57" s="11">
        <v>8634</v>
      </c>
      <c r="DZ57" s="11">
        <v>8730</v>
      </c>
      <c r="EA57" s="11">
        <v>8878</v>
      </c>
      <c r="EB57" s="11">
        <v>9022</v>
      </c>
      <c r="EC57" s="11">
        <v>9180</v>
      </c>
      <c r="ED57" s="11">
        <v>9265</v>
      </c>
      <c r="EE57" s="12">
        <v>-225</v>
      </c>
      <c r="EF57" s="163">
        <f t="shared" si="48"/>
        <v>-2.3709167544784027E-2</v>
      </c>
      <c r="EH57" s="10" t="s">
        <v>29</v>
      </c>
      <c r="EI57" s="11">
        <v>90766</v>
      </c>
      <c r="EJ57" s="11">
        <v>89530</v>
      </c>
      <c r="EK57" s="11">
        <v>88291</v>
      </c>
      <c r="EL57" s="11">
        <v>86986</v>
      </c>
      <c r="EM57" s="11">
        <v>85771</v>
      </c>
      <c r="EN57" s="11">
        <v>84790</v>
      </c>
      <c r="EO57" s="11">
        <v>83771</v>
      </c>
      <c r="EP57" s="11">
        <v>82756</v>
      </c>
      <c r="EQ57" s="11">
        <v>81715</v>
      </c>
      <c r="ER57" s="11">
        <v>80810</v>
      </c>
      <c r="ES57" s="11">
        <v>80070</v>
      </c>
      <c r="ET57" s="11">
        <v>79511</v>
      </c>
      <c r="EU57" s="11">
        <v>79051</v>
      </c>
      <c r="EV57" s="12">
        <v>-11715</v>
      </c>
      <c r="EW57" s="163">
        <f t="shared" si="49"/>
        <v>-0.12906815327325205</v>
      </c>
      <c r="EY57" s="10" t="s">
        <v>29</v>
      </c>
      <c r="EZ57" s="11">
        <v>25121</v>
      </c>
      <c r="FA57" s="11">
        <v>26034</v>
      </c>
      <c r="FB57" s="11">
        <v>26696</v>
      </c>
      <c r="FC57" s="11">
        <v>26840</v>
      </c>
      <c r="FD57" s="11">
        <v>26785</v>
      </c>
      <c r="FE57" s="11">
        <v>26484</v>
      </c>
      <c r="FF57" s="11">
        <v>26290</v>
      </c>
      <c r="FG57" s="11">
        <v>26084</v>
      </c>
      <c r="FH57" s="11">
        <v>26076</v>
      </c>
      <c r="FI57" s="11">
        <v>25867</v>
      </c>
      <c r="FJ57" s="11">
        <v>25554</v>
      </c>
      <c r="FK57" s="11">
        <v>25127</v>
      </c>
      <c r="FL57" s="11">
        <v>24670</v>
      </c>
      <c r="FM57" s="12">
        <v>-451</v>
      </c>
      <c r="FN57" s="163">
        <f t="shared" si="50"/>
        <v>-1.7953106962302456E-2</v>
      </c>
      <c r="FP57" s="10" t="s">
        <v>29</v>
      </c>
      <c r="FQ57" s="11">
        <v>13599</v>
      </c>
      <c r="FR57" s="11">
        <v>13470</v>
      </c>
      <c r="FS57" s="11">
        <v>13589</v>
      </c>
      <c r="FT57" s="11">
        <v>14332</v>
      </c>
      <c r="FU57" s="11">
        <v>15072</v>
      </c>
      <c r="FV57" s="11">
        <v>15862</v>
      </c>
      <c r="FW57" s="11">
        <v>16586</v>
      </c>
      <c r="FX57" s="11">
        <v>17495</v>
      </c>
      <c r="FY57" s="11">
        <v>17868</v>
      </c>
      <c r="FZ57" s="11">
        <v>18791</v>
      </c>
      <c r="GA57" s="11">
        <v>19510</v>
      </c>
      <c r="GB57" s="11">
        <v>20245</v>
      </c>
      <c r="GC57" s="11">
        <v>20794</v>
      </c>
      <c r="GD57" s="12">
        <v>7195</v>
      </c>
      <c r="GE57" s="163">
        <f t="shared" si="51"/>
        <v>0.52908302081035363</v>
      </c>
      <c r="GG57" s="10" t="s">
        <v>29</v>
      </c>
      <c r="GH57" s="11">
        <v>5236</v>
      </c>
      <c r="GI57" s="11">
        <v>5440</v>
      </c>
      <c r="GJ57" s="11">
        <v>5609</v>
      </c>
      <c r="GK57" s="11">
        <v>5747</v>
      </c>
      <c r="GL57" s="11">
        <v>5971</v>
      </c>
      <c r="GM57" s="11">
        <v>6151</v>
      </c>
      <c r="GN57" s="11">
        <v>6341</v>
      </c>
      <c r="GO57" s="11">
        <v>6325</v>
      </c>
      <c r="GP57" s="11">
        <v>6690</v>
      </c>
      <c r="GQ57" s="11">
        <v>6601</v>
      </c>
      <c r="GR57" s="11">
        <v>6687</v>
      </c>
      <c r="GS57" s="11">
        <v>6710</v>
      </c>
      <c r="GT57" s="11">
        <v>6886</v>
      </c>
      <c r="GU57" s="12">
        <v>1650</v>
      </c>
      <c r="GV57" s="163">
        <f t="shared" si="52"/>
        <v>0.31512605042016806</v>
      </c>
      <c r="GX57" s="10" t="s">
        <v>29</v>
      </c>
      <c r="GY57" s="11">
        <v>178522</v>
      </c>
      <c r="GZ57" s="11">
        <v>177457</v>
      </c>
      <c r="HA57" s="11">
        <v>176502</v>
      </c>
      <c r="HB57" s="11">
        <v>175617</v>
      </c>
      <c r="HC57" s="11">
        <v>174785</v>
      </c>
      <c r="HD57" s="11">
        <v>174000</v>
      </c>
      <c r="HE57" s="11">
        <v>173240</v>
      </c>
      <c r="HF57" s="11">
        <v>172505</v>
      </c>
      <c r="HG57" s="11">
        <v>171788</v>
      </c>
      <c r="HH57" s="11">
        <v>171078</v>
      </c>
      <c r="HI57" s="11">
        <v>170359</v>
      </c>
      <c r="HJ57" s="11">
        <v>169639</v>
      </c>
      <c r="HK57" s="11">
        <v>168911</v>
      </c>
      <c r="HL57" s="12">
        <v>-9611</v>
      </c>
      <c r="HM57" s="163">
        <f t="shared" si="53"/>
        <v>-5.3836501943738013E-2</v>
      </c>
    </row>
    <row r="58" spans="2:287" ht="15.75" thickBot="1" x14ac:dyDescent="0.3">
      <c r="B58" s="13" t="s">
        <v>33</v>
      </c>
      <c r="C58" s="14">
        <f>Pohjatiedot!D29</f>
        <v>47377</v>
      </c>
      <c r="D58" s="14">
        <f>Pohjatiedot!E29</f>
        <v>45487</v>
      </c>
      <c r="E58" s="14">
        <f>Pohjatiedot!F29</f>
        <v>45443</v>
      </c>
      <c r="F58" s="14">
        <f>Pohjatiedot!G29</f>
        <v>45343</v>
      </c>
      <c r="G58" s="14">
        <f>Pohjatiedot!H29</f>
        <v>45226</v>
      </c>
      <c r="H58" s="14">
        <f>Pohjatiedot!I29</f>
        <v>45100</v>
      </c>
      <c r="I58" s="14">
        <f>Pohjatiedot!J29</f>
        <v>44931</v>
      </c>
      <c r="J58" s="14">
        <f>Pohjatiedot!K29</f>
        <v>44729</v>
      </c>
      <c r="K58" s="14">
        <f>Pohjatiedot!L29</f>
        <v>44527</v>
      </c>
      <c r="L58" s="14">
        <f>Pohjatiedot!M29</f>
        <v>44306</v>
      </c>
      <c r="M58" s="14">
        <f>Pohjatiedot!N29</f>
        <v>44102</v>
      </c>
      <c r="N58" s="14">
        <f>Pohjatiedot!O29</f>
        <v>43913</v>
      </c>
      <c r="O58" s="14">
        <f>Pohjatiedot!P29</f>
        <v>43763</v>
      </c>
      <c r="P58" s="15">
        <f t="shared" si="22"/>
        <v>-3614</v>
      </c>
      <c r="Q58" s="164">
        <f t="shared" si="23"/>
        <v>-7.6281740084851335E-2</v>
      </c>
      <c r="S58" s="13" t="s">
        <v>33</v>
      </c>
      <c r="T58" s="14">
        <f>Pohjatiedot!T29</f>
        <v>278270</v>
      </c>
      <c r="U58" s="14">
        <f>Pohjatiedot!U29</f>
        <v>267499</v>
      </c>
      <c r="V58" s="14">
        <f>Pohjatiedot!V29</f>
        <v>255713</v>
      </c>
      <c r="W58" s="14">
        <f>Pohjatiedot!W29</f>
        <v>246026</v>
      </c>
      <c r="X58" s="14">
        <f>Pohjatiedot!X29</f>
        <v>238622</v>
      </c>
      <c r="Y58" s="14">
        <f>Pohjatiedot!Y29</f>
        <v>233617</v>
      </c>
      <c r="Z58" s="14">
        <f>Pohjatiedot!Z29</f>
        <v>231366</v>
      </c>
      <c r="AA58" s="14">
        <f>Pohjatiedot!AA29</f>
        <v>230801</v>
      </c>
      <c r="AB58" s="14">
        <f>Pohjatiedot!AB29</f>
        <v>230093</v>
      </c>
      <c r="AC58" s="14">
        <f>Pohjatiedot!AC29</f>
        <v>229284</v>
      </c>
      <c r="AD58" s="14">
        <f>Pohjatiedot!AD29</f>
        <v>228349</v>
      </c>
      <c r="AE58" s="14">
        <f>Pohjatiedot!AE29</f>
        <v>227355</v>
      </c>
      <c r="AF58" s="14">
        <f>Pohjatiedot!AF29</f>
        <v>226347</v>
      </c>
      <c r="AG58" s="15">
        <f t="shared" si="24"/>
        <v>-51923</v>
      </c>
      <c r="AH58" s="164">
        <f t="shared" si="25"/>
        <v>-0.18659215869479284</v>
      </c>
      <c r="AJ58" s="13" t="s">
        <v>33</v>
      </c>
      <c r="AK58" s="14">
        <f>Pohjatiedot!AJ29</f>
        <v>61037</v>
      </c>
      <c r="AL58" s="14">
        <f>Pohjatiedot!AK29</f>
        <v>59778</v>
      </c>
      <c r="AM58" s="14">
        <f>Pohjatiedot!AL29</f>
        <v>58950</v>
      </c>
      <c r="AN58" s="14">
        <f>Pohjatiedot!AM29</f>
        <v>56838</v>
      </c>
      <c r="AO58" s="14">
        <f>Pohjatiedot!AN29</f>
        <v>54506</v>
      </c>
      <c r="AP58" s="14">
        <f>Pohjatiedot!AO29</f>
        <v>51993</v>
      </c>
      <c r="AQ58" s="14">
        <f>Pohjatiedot!AP29</f>
        <v>49120</v>
      </c>
      <c r="AR58" s="14">
        <f>Pohjatiedot!AQ29</f>
        <v>47262</v>
      </c>
      <c r="AS58" s="14">
        <f>Pohjatiedot!AR29</f>
        <v>47199</v>
      </c>
      <c r="AT58" s="14">
        <f>Pohjatiedot!AS29</f>
        <v>47102</v>
      </c>
      <c r="AU58" s="14">
        <f>Pohjatiedot!AT29</f>
        <v>46990</v>
      </c>
      <c r="AV58" s="14">
        <f>Pohjatiedot!AU29</f>
        <v>46883</v>
      </c>
      <c r="AW58" s="14">
        <f>Pohjatiedot!AV29</f>
        <v>46708</v>
      </c>
      <c r="AX58" s="15">
        <f t="shared" si="26"/>
        <v>-14329</v>
      </c>
      <c r="AY58" s="164">
        <f t="shared" si="27"/>
        <v>-0.23475924439274543</v>
      </c>
      <c r="AZ58" s="9"/>
      <c r="BA58" s="13" t="str">
        <f t="shared" si="28"/>
        <v>Koko maa</v>
      </c>
      <c r="BB58" s="14">
        <f t="shared" si="29"/>
        <v>339307</v>
      </c>
      <c r="BC58" s="14">
        <f t="shared" si="30"/>
        <v>327277</v>
      </c>
      <c r="BD58" s="14">
        <f t="shared" si="31"/>
        <v>314663</v>
      </c>
      <c r="BE58" s="14">
        <f t="shared" si="32"/>
        <v>302864</v>
      </c>
      <c r="BF58" s="14">
        <f t="shared" si="33"/>
        <v>293128</v>
      </c>
      <c r="BG58" s="14">
        <f t="shared" si="34"/>
        <v>285610</v>
      </c>
      <c r="BH58" s="14">
        <f t="shared" si="35"/>
        <v>280486</v>
      </c>
      <c r="BI58" s="14">
        <f t="shared" si="36"/>
        <v>278063</v>
      </c>
      <c r="BJ58" s="14">
        <f t="shared" si="37"/>
        <v>277292</v>
      </c>
      <c r="BK58" s="14">
        <f t="shared" si="38"/>
        <v>276386</v>
      </c>
      <c r="BL58" s="14">
        <f t="shared" si="39"/>
        <v>275339</v>
      </c>
      <c r="BM58" s="14">
        <f t="shared" si="40"/>
        <v>274238</v>
      </c>
      <c r="BN58" s="14">
        <f t="shared" si="41"/>
        <v>273055</v>
      </c>
      <c r="BO58" s="15">
        <f t="shared" si="42"/>
        <v>-66252</v>
      </c>
      <c r="BP58" s="164">
        <f t="shared" si="43"/>
        <v>-0.19525680283636937</v>
      </c>
      <c r="BR58" s="13" t="s">
        <v>33</v>
      </c>
      <c r="BS58" s="14">
        <f>Pohjatiedot!AZ29</f>
        <v>370716</v>
      </c>
      <c r="BT58" s="14">
        <f>Pohjatiedot!BA29</f>
        <v>371663</v>
      </c>
      <c r="BU58" s="14">
        <f>Pohjatiedot!BB29</f>
        <v>371384</v>
      </c>
      <c r="BV58" s="14">
        <f>Pohjatiedot!BC29</f>
        <v>369488</v>
      </c>
      <c r="BW58" s="14">
        <f>Pohjatiedot!BD29</f>
        <v>364522</v>
      </c>
      <c r="BX58" s="14">
        <f>Pohjatiedot!BE29</f>
        <v>356680</v>
      </c>
      <c r="BY58" s="14">
        <f>Pohjatiedot!BF29</f>
        <v>347386</v>
      </c>
      <c r="BZ58" s="14">
        <f>Pohjatiedot!BG29</f>
        <v>335556</v>
      </c>
      <c r="CA58" s="14">
        <f>Pohjatiedot!BH29</f>
        <v>323151</v>
      </c>
      <c r="CB58" s="14">
        <f>Pohjatiedot!BI29</f>
        <v>311501</v>
      </c>
      <c r="CC58" s="14">
        <f>Pohjatiedot!BJ29</f>
        <v>301894</v>
      </c>
      <c r="CD58" s="14">
        <f>Pohjatiedot!BK29</f>
        <v>294472</v>
      </c>
      <c r="CE58" s="14">
        <f>Pohjatiedot!BL29</f>
        <v>289428</v>
      </c>
      <c r="CF58" s="15">
        <f t="shared" si="44"/>
        <v>-81288</v>
      </c>
      <c r="CG58" s="164">
        <f t="shared" si="45"/>
        <v>-0.21927297446023375</v>
      </c>
      <c r="CI58" s="13" t="s">
        <v>33</v>
      </c>
      <c r="CJ58" s="14">
        <v>178679</v>
      </c>
      <c r="CK58" s="14">
        <v>181607</v>
      </c>
      <c r="CL58" s="14">
        <v>183087</v>
      </c>
      <c r="CM58" s="14">
        <v>185370</v>
      </c>
      <c r="CN58" s="14">
        <v>187071</v>
      </c>
      <c r="CO58" s="14">
        <v>189402</v>
      </c>
      <c r="CP58" s="14">
        <v>189836</v>
      </c>
      <c r="CQ58" s="14">
        <v>189081</v>
      </c>
      <c r="CR58" s="14">
        <v>186507</v>
      </c>
      <c r="CS58" s="14">
        <v>184153</v>
      </c>
      <c r="CT58" s="14">
        <v>180034</v>
      </c>
      <c r="CU58" s="14">
        <v>174817</v>
      </c>
      <c r="CV58" s="14">
        <v>167947</v>
      </c>
      <c r="CW58" s="15">
        <v>-10732</v>
      </c>
      <c r="CX58" s="164">
        <f t="shared" si="46"/>
        <v>-6.0063018037933902E-2</v>
      </c>
      <c r="CZ58" s="13" t="s">
        <v>33</v>
      </c>
      <c r="DA58" s="14">
        <v>175405</v>
      </c>
      <c r="DB58" s="14">
        <v>175789</v>
      </c>
      <c r="DC58" s="14">
        <v>178138</v>
      </c>
      <c r="DD58" s="14">
        <v>180699</v>
      </c>
      <c r="DE58" s="14">
        <v>183626</v>
      </c>
      <c r="DF58" s="14">
        <v>185078</v>
      </c>
      <c r="DG58" s="14">
        <v>187377</v>
      </c>
      <c r="DH58" s="14">
        <v>189086</v>
      </c>
      <c r="DI58" s="14">
        <v>191376</v>
      </c>
      <c r="DJ58" s="14">
        <v>191820</v>
      </c>
      <c r="DK58" s="14">
        <v>191033</v>
      </c>
      <c r="DL58" s="14">
        <v>188500</v>
      </c>
      <c r="DM58" s="14">
        <v>186149</v>
      </c>
      <c r="DN58" s="15">
        <v>10744</v>
      </c>
      <c r="DO58" s="164">
        <f t="shared" si="47"/>
        <v>6.1252529859468163E-2</v>
      </c>
      <c r="DQ58" s="13" t="s">
        <v>33</v>
      </c>
      <c r="DR58" s="14">
        <v>311023</v>
      </c>
      <c r="DS58" s="14">
        <v>305966</v>
      </c>
      <c r="DT58" s="14">
        <v>302391</v>
      </c>
      <c r="DU58" s="14">
        <v>299967</v>
      </c>
      <c r="DV58" s="14">
        <v>300666</v>
      </c>
      <c r="DW58" s="14">
        <v>301519</v>
      </c>
      <c r="DX58" s="14">
        <v>303269</v>
      </c>
      <c r="DY58" s="14">
        <v>307061</v>
      </c>
      <c r="DZ58" s="14">
        <v>311009</v>
      </c>
      <c r="EA58" s="14">
        <v>314622</v>
      </c>
      <c r="EB58" s="14">
        <v>317781</v>
      </c>
      <c r="EC58" s="14">
        <v>321458</v>
      </c>
      <c r="ED58" s="14">
        <v>322669</v>
      </c>
      <c r="EE58" s="15">
        <v>11646</v>
      </c>
      <c r="EF58" s="164">
        <f t="shared" si="48"/>
        <v>3.7444176154175057E-2</v>
      </c>
      <c r="EH58" s="13" t="s">
        <v>33</v>
      </c>
      <c r="EI58" s="14">
        <v>2867406</v>
      </c>
      <c r="EJ58" s="14">
        <v>2862313</v>
      </c>
      <c r="EK58" s="14">
        <v>2855729</v>
      </c>
      <c r="EL58" s="14">
        <v>2847536</v>
      </c>
      <c r="EM58" s="14">
        <v>2839603</v>
      </c>
      <c r="EN58" s="14">
        <v>2836072</v>
      </c>
      <c r="EO58" s="14">
        <v>2829718</v>
      </c>
      <c r="EP58" s="14">
        <v>2822699</v>
      </c>
      <c r="EQ58" s="14">
        <v>2815331</v>
      </c>
      <c r="ER58" s="14">
        <v>2809002</v>
      </c>
      <c r="ES58" s="14">
        <v>2803454</v>
      </c>
      <c r="ET58" s="14">
        <v>2798846</v>
      </c>
      <c r="EU58" s="14">
        <v>2797162</v>
      </c>
      <c r="EV58" s="15">
        <v>-70244</v>
      </c>
      <c r="EW58" s="164">
        <f t="shared" si="49"/>
        <v>-2.4497402879117947E-2</v>
      </c>
      <c r="EY58" s="13" t="s">
        <v>33</v>
      </c>
      <c r="EZ58" s="14">
        <v>689053</v>
      </c>
      <c r="FA58" s="14">
        <v>703088</v>
      </c>
      <c r="FB58" s="14">
        <v>704963</v>
      </c>
      <c r="FC58" s="14">
        <v>700467</v>
      </c>
      <c r="FD58" s="14">
        <v>692629</v>
      </c>
      <c r="FE58" s="14">
        <v>681997</v>
      </c>
      <c r="FF58" s="14">
        <v>675205</v>
      </c>
      <c r="FG58" s="14">
        <v>671102</v>
      </c>
      <c r="FH58" s="14">
        <v>669941</v>
      </c>
      <c r="FI58" s="14">
        <v>667239</v>
      </c>
      <c r="FJ58" s="14">
        <v>667760</v>
      </c>
      <c r="FK58" s="14">
        <v>666830</v>
      </c>
      <c r="FL58" s="14">
        <v>664917</v>
      </c>
      <c r="FM58" s="15">
        <v>-24136</v>
      </c>
      <c r="FN58" s="164">
        <f t="shared" si="50"/>
        <v>-3.5027784510044957E-2</v>
      </c>
      <c r="FP58" s="13" t="s">
        <v>33</v>
      </c>
      <c r="FQ58" s="14">
        <v>362353</v>
      </c>
      <c r="FR58" s="14">
        <v>371685</v>
      </c>
      <c r="FS58" s="14">
        <v>391524</v>
      </c>
      <c r="FT58" s="14">
        <v>418126</v>
      </c>
      <c r="FU58" s="14">
        <v>444382</v>
      </c>
      <c r="FV58" s="14">
        <v>468555</v>
      </c>
      <c r="FW58" s="14">
        <v>489743</v>
      </c>
      <c r="FX58" s="14">
        <v>512646</v>
      </c>
      <c r="FY58" s="14">
        <v>522120</v>
      </c>
      <c r="FZ58" s="14">
        <v>544815</v>
      </c>
      <c r="GA58" s="14">
        <v>558299</v>
      </c>
      <c r="GB58" s="14">
        <v>570686</v>
      </c>
      <c r="GC58" s="14">
        <v>574324</v>
      </c>
      <c r="GD58" s="15">
        <v>211971</v>
      </c>
      <c r="GE58" s="164">
        <f t="shared" si="51"/>
        <v>0.58498480763233651</v>
      </c>
      <c r="GG58" s="13" t="s">
        <v>33</v>
      </c>
      <c r="GH58" s="14">
        <v>146811</v>
      </c>
      <c r="GI58" s="14">
        <v>149649</v>
      </c>
      <c r="GJ58" s="14">
        <v>153297</v>
      </c>
      <c r="GK58" s="14">
        <v>156526</v>
      </c>
      <c r="GL58" s="14">
        <v>160919</v>
      </c>
      <c r="GM58" s="14">
        <v>166702</v>
      </c>
      <c r="GN58" s="14">
        <v>173211</v>
      </c>
      <c r="GO58" s="14">
        <v>175012</v>
      </c>
      <c r="GP58" s="14">
        <v>187028</v>
      </c>
      <c r="GQ58" s="14">
        <v>187025</v>
      </c>
      <c r="GR58" s="14">
        <v>193010</v>
      </c>
      <c r="GS58" s="14">
        <v>200068</v>
      </c>
      <c r="GT58" s="14">
        <v>214713</v>
      </c>
      <c r="GU58" s="15">
        <v>67902</v>
      </c>
      <c r="GV58" s="164">
        <f t="shared" si="52"/>
        <v>0.46251302695302132</v>
      </c>
      <c r="GX58" s="13" t="s">
        <v>33</v>
      </c>
      <c r="GY58" s="14">
        <v>5488130</v>
      </c>
      <c r="GZ58" s="14">
        <v>5494524</v>
      </c>
      <c r="HA58" s="14">
        <v>5500619</v>
      </c>
      <c r="HB58" s="14">
        <v>5506386</v>
      </c>
      <c r="HC58" s="14">
        <v>5511772</v>
      </c>
      <c r="HD58" s="14">
        <v>5516715</v>
      </c>
      <c r="HE58" s="14">
        <v>5521162</v>
      </c>
      <c r="HF58" s="14">
        <v>5525035</v>
      </c>
      <c r="HG58" s="14">
        <v>5528282</v>
      </c>
      <c r="HH58" s="14">
        <v>5530869</v>
      </c>
      <c r="HI58" s="14">
        <v>5532706</v>
      </c>
      <c r="HJ58" s="14">
        <v>5533828</v>
      </c>
      <c r="HK58" s="14">
        <v>5534127</v>
      </c>
      <c r="HL58" s="15">
        <v>45997</v>
      </c>
      <c r="HM58" s="164">
        <f t="shared" si="53"/>
        <v>8.3811790172609868E-3</v>
      </c>
    </row>
    <row r="62" spans="2:287" ht="15.75" thickBot="1" x14ac:dyDescent="0.3"/>
    <row r="63" spans="2:287" ht="67.5" customHeight="1" thickBot="1" x14ac:dyDescent="0.3">
      <c r="B63" s="1" t="s">
        <v>0</v>
      </c>
      <c r="C63" s="2">
        <v>2018</v>
      </c>
      <c r="D63" s="2">
        <v>2019</v>
      </c>
      <c r="E63" s="2">
        <v>2020</v>
      </c>
      <c r="F63" s="2">
        <v>2021</v>
      </c>
      <c r="G63" s="2">
        <v>2022</v>
      </c>
      <c r="H63" s="2">
        <v>2023</v>
      </c>
      <c r="I63" s="2">
        <v>2024</v>
      </c>
      <c r="J63" s="2">
        <v>2025</v>
      </c>
      <c r="K63" s="2">
        <v>2026</v>
      </c>
      <c r="L63" s="2">
        <v>2027</v>
      </c>
      <c r="M63" s="2">
        <v>2028</v>
      </c>
      <c r="N63" s="2">
        <v>2029</v>
      </c>
      <c r="O63" s="2">
        <v>2030</v>
      </c>
      <c r="P63" s="3" t="s">
        <v>31</v>
      </c>
      <c r="Q63" s="50" t="s">
        <v>267</v>
      </c>
      <c r="S63" s="1" t="s">
        <v>1</v>
      </c>
      <c r="T63" s="2">
        <v>2018</v>
      </c>
      <c r="U63" s="2">
        <v>2019</v>
      </c>
      <c r="V63" s="2">
        <v>2020</v>
      </c>
      <c r="W63" s="2">
        <v>2021</v>
      </c>
      <c r="X63" s="2">
        <v>2022</v>
      </c>
      <c r="Y63" s="2">
        <v>2023</v>
      </c>
      <c r="Z63" s="2">
        <v>2024</v>
      </c>
      <c r="AA63" s="2">
        <v>2025</v>
      </c>
      <c r="AB63" s="2">
        <v>2026</v>
      </c>
      <c r="AC63" s="2">
        <v>2027</v>
      </c>
      <c r="AD63" s="2">
        <v>2028</v>
      </c>
      <c r="AE63" s="2">
        <v>2029</v>
      </c>
      <c r="AF63" s="2">
        <v>2030</v>
      </c>
      <c r="AG63" s="3" t="s">
        <v>31</v>
      </c>
      <c r="AH63" s="50" t="s">
        <v>267</v>
      </c>
      <c r="AJ63" s="1" t="s">
        <v>2</v>
      </c>
      <c r="AK63" s="2">
        <v>2018</v>
      </c>
      <c r="AL63" s="2">
        <v>2019</v>
      </c>
      <c r="AM63" s="2">
        <v>2020</v>
      </c>
      <c r="AN63" s="2">
        <v>2021</v>
      </c>
      <c r="AO63" s="2">
        <v>2022</v>
      </c>
      <c r="AP63" s="2">
        <v>2023</v>
      </c>
      <c r="AQ63" s="2">
        <v>2024</v>
      </c>
      <c r="AR63" s="2">
        <v>2025</v>
      </c>
      <c r="AS63" s="2">
        <v>2026</v>
      </c>
      <c r="AT63" s="2">
        <v>2027</v>
      </c>
      <c r="AU63" s="2">
        <v>2028</v>
      </c>
      <c r="AV63" s="2">
        <v>2029</v>
      </c>
      <c r="AW63" s="2">
        <v>2030</v>
      </c>
      <c r="AX63" s="3" t="s">
        <v>31</v>
      </c>
      <c r="AY63" s="50" t="s">
        <v>267</v>
      </c>
      <c r="BA63" s="1" t="s">
        <v>32</v>
      </c>
      <c r="BB63" s="2">
        <v>2018</v>
      </c>
      <c r="BC63" s="2">
        <v>2019</v>
      </c>
      <c r="BD63" s="2">
        <v>2020</v>
      </c>
      <c r="BE63" s="2">
        <v>2021</v>
      </c>
      <c r="BF63" s="2">
        <v>2022</v>
      </c>
      <c r="BG63" s="2">
        <v>2023</v>
      </c>
      <c r="BH63" s="2">
        <v>2024</v>
      </c>
      <c r="BI63" s="2">
        <v>2025</v>
      </c>
      <c r="BJ63" s="2">
        <v>2026</v>
      </c>
      <c r="BK63" s="2">
        <v>2027</v>
      </c>
      <c r="BL63" s="2">
        <v>2028</v>
      </c>
      <c r="BM63" s="2">
        <v>2029</v>
      </c>
      <c r="BN63" s="2">
        <v>2030</v>
      </c>
      <c r="BO63" s="3" t="s">
        <v>31</v>
      </c>
      <c r="BP63" s="50" t="s">
        <v>267</v>
      </c>
      <c r="BR63" s="1" t="s">
        <v>3</v>
      </c>
      <c r="BS63" s="2">
        <v>2018</v>
      </c>
      <c r="BT63" s="2">
        <v>2019</v>
      </c>
      <c r="BU63" s="2">
        <v>2020</v>
      </c>
      <c r="BV63" s="2">
        <v>2021</v>
      </c>
      <c r="BW63" s="2">
        <v>2022</v>
      </c>
      <c r="BX63" s="2">
        <v>2023</v>
      </c>
      <c r="BY63" s="2">
        <v>2024</v>
      </c>
      <c r="BZ63" s="2">
        <v>2025</v>
      </c>
      <c r="CA63" s="2">
        <v>2026</v>
      </c>
      <c r="CB63" s="2">
        <v>2027</v>
      </c>
      <c r="CC63" s="2">
        <v>2028</v>
      </c>
      <c r="CD63" s="2">
        <v>2029</v>
      </c>
      <c r="CE63" s="2">
        <v>2030</v>
      </c>
      <c r="CF63" s="3" t="s">
        <v>31</v>
      </c>
      <c r="CG63" s="50" t="s">
        <v>267</v>
      </c>
      <c r="CI63" s="1" t="s">
        <v>4</v>
      </c>
      <c r="CJ63" s="2">
        <v>2018</v>
      </c>
      <c r="CK63" s="2">
        <v>2019</v>
      </c>
      <c r="CL63" s="2">
        <v>2020</v>
      </c>
      <c r="CM63" s="2">
        <v>2021</v>
      </c>
      <c r="CN63" s="2">
        <v>2022</v>
      </c>
      <c r="CO63" s="2">
        <v>2023</v>
      </c>
      <c r="CP63" s="2">
        <v>2024</v>
      </c>
      <c r="CQ63" s="2">
        <v>2025</v>
      </c>
      <c r="CR63" s="2">
        <v>2026</v>
      </c>
      <c r="CS63" s="2">
        <v>2027</v>
      </c>
      <c r="CT63" s="2">
        <v>2028</v>
      </c>
      <c r="CU63" s="2">
        <v>2029</v>
      </c>
      <c r="CV63" s="2">
        <v>2030</v>
      </c>
      <c r="CW63" s="3" t="s">
        <v>31</v>
      </c>
      <c r="CX63" s="50" t="s">
        <v>267</v>
      </c>
      <c r="CZ63" s="1" t="s">
        <v>5</v>
      </c>
      <c r="DA63" s="2">
        <v>2018</v>
      </c>
      <c r="DB63" s="2">
        <v>2019</v>
      </c>
      <c r="DC63" s="2">
        <v>2020</v>
      </c>
      <c r="DD63" s="2">
        <v>2021</v>
      </c>
      <c r="DE63" s="2">
        <v>2022</v>
      </c>
      <c r="DF63" s="2">
        <v>2023</v>
      </c>
      <c r="DG63" s="2">
        <v>2024</v>
      </c>
      <c r="DH63" s="2">
        <v>2025</v>
      </c>
      <c r="DI63" s="2">
        <v>2026</v>
      </c>
      <c r="DJ63" s="2">
        <v>2027</v>
      </c>
      <c r="DK63" s="2">
        <v>2028</v>
      </c>
      <c r="DL63" s="2">
        <v>2029</v>
      </c>
      <c r="DM63" s="2">
        <v>2030</v>
      </c>
      <c r="DN63" s="3" t="s">
        <v>31</v>
      </c>
      <c r="DO63" s="50" t="s">
        <v>267</v>
      </c>
      <c r="DQ63" s="1" t="s">
        <v>6</v>
      </c>
      <c r="DR63" s="2">
        <v>2018</v>
      </c>
      <c r="DS63" s="2">
        <v>2019</v>
      </c>
      <c r="DT63" s="2">
        <v>2020</v>
      </c>
      <c r="DU63" s="2">
        <v>2021</v>
      </c>
      <c r="DV63" s="2">
        <v>2022</v>
      </c>
      <c r="DW63" s="2">
        <v>2023</v>
      </c>
      <c r="DX63" s="2">
        <v>2024</v>
      </c>
      <c r="DY63" s="2">
        <v>2025</v>
      </c>
      <c r="DZ63" s="2">
        <v>2026</v>
      </c>
      <c r="EA63" s="2">
        <v>2027</v>
      </c>
      <c r="EB63" s="2">
        <v>2028</v>
      </c>
      <c r="EC63" s="2">
        <v>2029</v>
      </c>
      <c r="ED63" s="2">
        <v>2030</v>
      </c>
      <c r="EE63" s="3" t="s">
        <v>31</v>
      </c>
      <c r="EF63" s="50" t="s">
        <v>267</v>
      </c>
      <c r="EH63" s="1" t="s">
        <v>7</v>
      </c>
      <c r="EI63" s="2">
        <v>2018</v>
      </c>
      <c r="EJ63" s="2">
        <v>2019</v>
      </c>
      <c r="EK63" s="2">
        <v>2020</v>
      </c>
      <c r="EL63" s="2">
        <v>2021</v>
      </c>
      <c r="EM63" s="2">
        <v>2022</v>
      </c>
      <c r="EN63" s="2">
        <v>2023</v>
      </c>
      <c r="EO63" s="2">
        <v>2024</v>
      </c>
      <c r="EP63" s="2">
        <v>2025</v>
      </c>
      <c r="EQ63" s="2">
        <v>2026</v>
      </c>
      <c r="ER63" s="2">
        <v>2027</v>
      </c>
      <c r="ES63" s="2">
        <v>2028</v>
      </c>
      <c r="ET63" s="2">
        <v>2029</v>
      </c>
      <c r="EU63" s="2">
        <v>2030</v>
      </c>
      <c r="EV63" s="3" t="s">
        <v>31</v>
      </c>
      <c r="EW63" s="50" t="s">
        <v>267</v>
      </c>
      <c r="EY63" s="1" t="s">
        <v>8</v>
      </c>
      <c r="EZ63" s="2">
        <v>2018</v>
      </c>
      <c r="FA63" s="2">
        <v>2019</v>
      </c>
      <c r="FB63" s="2">
        <v>2020</v>
      </c>
      <c r="FC63" s="2">
        <v>2021</v>
      </c>
      <c r="FD63" s="2">
        <v>2022</v>
      </c>
      <c r="FE63" s="2">
        <v>2023</v>
      </c>
      <c r="FF63" s="2">
        <v>2024</v>
      </c>
      <c r="FG63" s="2">
        <v>2025</v>
      </c>
      <c r="FH63" s="2">
        <v>2026</v>
      </c>
      <c r="FI63" s="2">
        <v>2027</v>
      </c>
      <c r="FJ63" s="2">
        <v>2028</v>
      </c>
      <c r="FK63" s="2">
        <v>2029</v>
      </c>
      <c r="FL63" s="2">
        <v>2030</v>
      </c>
      <c r="FM63" s="3" t="s">
        <v>31</v>
      </c>
      <c r="FN63" s="50" t="s">
        <v>267</v>
      </c>
      <c r="FP63" s="1" t="s">
        <v>9</v>
      </c>
      <c r="FQ63" s="2">
        <v>2018</v>
      </c>
      <c r="FR63" s="2">
        <v>2019</v>
      </c>
      <c r="FS63" s="2">
        <v>2020</v>
      </c>
      <c r="FT63" s="2">
        <v>2021</v>
      </c>
      <c r="FU63" s="2">
        <v>2022</v>
      </c>
      <c r="FV63" s="2">
        <v>2023</v>
      </c>
      <c r="FW63" s="2">
        <v>2024</v>
      </c>
      <c r="FX63" s="2">
        <v>2025</v>
      </c>
      <c r="FY63" s="2">
        <v>2026</v>
      </c>
      <c r="FZ63" s="2">
        <v>2027</v>
      </c>
      <c r="GA63" s="2">
        <v>2028</v>
      </c>
      <c r="GB63" s="2">
        <v>2029</v>
      </c>
      <c r="GC63" s="2">
        <v>2030</v>
      </c>
      <c r="GD63" s="3" t="s">
        <v>31</v>
      </c>
      <c r="GE63" s="50" t="s">
        <v>267</v>
      </c>
      <c r="GG63" s="1" t="s">
        <v>10</v>
      </c>
      <c r="GH63" s="2">
        <v>2018</v>
      </c>
      <c r="GI63" s="2">
        <v>2019</v>
      </c>
      <c r="GJ63" s="2">
        <v>2020</v>
      </c>
      <c r="GK63" s="2">
        <v>2021</v>
      </c>
      <c r="GL63" s="2">
        <v>2022</v>
      </c>
      <c r="GM63" s="2">
        <v>2023</v>
      </c>
      <c r="GN63" s="2">
        <v>2024</v>
      </c>
      <c r="GO63" s="2">
        <v>2025</v>
      </c>
      <c r="GP63" s="2">
        <v>2026</v>
      </c>
      <c r="GQ63" s="2">
        <v>2027</v>
      </c>
      <c r="GR63" s="2">
        <v>2028</v>
      </c>
      <c r="GS63" s="2">
        <v>2029</v>
      </c>
      <c r="GT63" s="2">
        <v>2030</v>
      </c>
      <c r="GU63" s="3" t="s">
        <v>31</v>
      </c>
      <c r="GV63" s="50" t="s">
        <v>267</v>
      </c>
      <c r="GX63" s="1" t="s">
        <v>11</v>
      </c>
      <c r="GY63" s="2">
        <v>2018</v>
      </c>
      <c r="GZ63" s="2">
        <v>2019</v>
      </c>
      <c r="HA63" s="2">
        <v>2020</v>
      </c>
      <c r="HB63" s="2">
        <v>2021</v>
      </c>
      <c r="HC63" s="2">
        <v>2022</v>
      </c>
      <c r="HD63" s="2">
        <v>2023</v>
      </c>
      <c r="HE63" s="2">
        <v>2024</v>
      </c>
      <c r="HF63" s="2">
        <v>2025</v>
      </c>
      <c r="HG63" s="2">
        <v>2026</v>
      </c>
      <c r="HH63" s="2">
        <v>2027</v>
      </c>
      <c r="HI63" s="2">
        <v>2028</v>
      </c>
      <c r="HJ63" s="2">
        <v>2029</v>
      </c>
      <c r="HK63" s="2">
        <v>2030</v>
      </c>
      <c r="HL63" s="3" t="s">
        <v>31</v>
      </c>
      <c r="HM63" s="50" t="s">
        <v>267</v>
      </c>
      <c r="HO63" s="167" t="str">
        <f>GX63</f>
        <v>Väestö</v>
      </c>
      <c r="HP63" s="51">
        <f>GY63</f>
        <v>2018</v>
      </c>
      <c r="HQ63" s="51">
        <f>HA63</f>
        <v>2020</v>
      </c>
      <c r="HR63" s="51">
        <f>HF63</f>
        <v>2025</v>
      </c>
      <c r="HS63" s="51">
        <f t="shared" ref="HS63:HU64" si="54">HK63</f>
        <v>2030</v>
      </c>
      <c r="HT63" s="168" t="str">
        <f t="shared" si="54"/>
        <v>Muutos 2018 - 2030</v>
      </c>
      <c r="HU63" s="50" t="str">
        <f t="shared" si="54"/>
        <v>Muutos -%</v>
      </c>
      <c r="HW63" s="167" t="str">
        <f>B63</f>
        <v>0-vuotiaat</v>
      </c>
      <c r="HX63" s="51">
        <f>C63</f>
        <v>2018</v>
      </c>
      <c r="HY63" s="51">
        <f>E63</f>
        <v>2020</v>
      </c>
      <c r="HZ63" s="51">
        <f>J63</f>
        <v>2025</v>
      </c>
      <c r="IA63" s="51">
        <f>O63</f>
        <v>2030</v>
      </c>
      <c r="IB63" s="168" t="str">
        <f t="shared" ref="IB63:IC63" si="55">P63</f>
        <v>Muutos 2018 - 2030</v>
      </c>
      <c r="IC63" s="50" t="str">
        <f t="shared" si="55"/>
        <v>Muutos -%</v>
      </c>
      <c r="IE63" s="167" t="s">
        <v>270</v>
      </c>
      <c r="IF63" s="51">
        <f>BB63</f>
        <v>2018</v>
      </c>
      <c r="IG63" s="51">
        <f>BD63</f>
        <v>2020</v>
      </c>
      <c r="IH63" s="51">
        <f>BI63</f>
        <v>2025</v>
      </c>
      <c r="II63" s="51">
        <f>BN63</f>
        <v>2030</v>
      </c>
      <c r="IJ63" s="168" t="str">
        <f t="shared" ref="IJ63" si="56">BO63</f>
        <v>Muutos 2018 - 2030</v>
      </c>
      <c r="IK63" s="2" t="str">
        <f>"Opettajien tarpeen muutos - ryhmässä "&amp;N7</f>
        <v>Opettajien tarpeen muutos - ryhmässä 7</v>
      </c>
      <c r="IL63" s="50" t="str">
        <f t="shared" ref="IL63:IL86" si="57">BP63</f>
        <v>Muutos -%</v>
      </c>
      <c r="IN63" s="167" t="str">
        <f>BR63</f>
        <v>7-12 alakoulu</v>
      </c>
      <c r="IO63" s="51">
        <f>BS63</f>
        <v>2018</v>
      </c>
      <c r="IP63" s="51">
        <f>BU63</f>
        <v>2020</v>
      </c>
      <c r="IQ63" s="51">
        <f>BZ63</f>
        <v>2025</v>
      </c>
      <c r="IR63" s="51">
        <f>CE63</f>
        <v>2030</v>
      </c>
      <c r="IS63" s="168" t="str">
        <f>CF63</f>
        <v>Muutos 2018 - 2030</v>
      </c>
      <c r="IT63" s="2" t="str">
        <f>"Opettajien tarpeen muutos - ryhmässä "&amp;N8</f>
        <v>Opettajien tarpeen muutos - ryhmässä 20</v>
      </c>
      <c r="IU63" s="50" t="str">
        <f>CG63</f>
        <v>Muutos -%</v>
      </c>
      <c r="IW63" s="167" t="str">
        <f>EH63</f>
        <v>24-64 työssäkäyvät</v>
      </c>
      <c r="IX63" s="51">
        <f>EI63</f>
        <v>2018</v>
      </c>
      <c r="IY63" s="51">
        <f>EK63</f>
        <v>2020</v>
      </c>
      <c r="IZ63" s="51">
        <f>EP63</f>
        <v>2025</v>
      </c>
      <c r="JA63" s="51">
        <f>EU63</f>
        <v>2030</v>
      </c>
      <c r="JB63" s="168" t="str">
        <f t="shared" ref="JB63:JC63" si="58">EV63</f>
        <v>Muutos 2018 - 2030</v>
      </c>
      <c r="JC63" s="50" t="str">
        <f t="shared" si="58"/>
        <v>Muutos -%</v>
      </c>
      <c r="JE63" s="167" t="s">
        <v>271</v>
      </c>
      <c r="JF63" s="51">
        <f>EZ63</f>
        <v>2018</v>
      </c>
      <c r="JG63" s="51">
        <f>FB63</f>
        <v>2020</v>
      </c>
      <c r="JH63" s="51">
        <f>FG63</f>
        <v>2025</v>
      </c>
      <c r="JI63" s="51">
        <f>FL63</f>
        <v>2030</v>
      </c>
      <c r="JJ63" s="168" t="str">
        <f t="shared" ref="JJ63:JK63" si="59">FM63</f>
        <v>Muutos 2018 - 2030</v>
      </c>
      <c r="JK63" s="50" t="str">
        <f t="shared" si="59"/>
        <v>Muutos -%</v>
      </c>
      <c r="JM63" s="167" t="s">
        <v>274</v>
      </c>
      <c r="JN63" s="51">
        <f>EZ63</f>
        <v>2018</v>
      </c>
      <c r="JO63" s="51">
        <f>FB63</f>
        <v>2020</v>
      </c>
      <c r="JP63" s="51">
        <f>FG63</f>
        <v>2025</v>
      </c>
      <c r="JQ63" s="51">
        <f>FL63</f>
        <v>2030</v>
      </c>
      <c r="JR63" s="168" t="str">
        <f t="shared" ref="JR63:JS63" si="60">FM63</f>
        <v>Muutos 2018 - 2030</v>
      </c>
      <c r="JS63" s="50" t="str">
        <f t="shared" si="60"/>
        <v>Muutos -%</v>
      </c>
      <c r="JU63" s="167" t="s">
        <v>272</v>
      </c>
      <c r="JV63" s="51">
        <f>JF63</f>
        <v>2018</v>
      </c>
      <c r="JW63" s="51">
        <f t="shared" ref="JW63:JZ63" si="61">JG63</f>
        <v>2020</v>
      </c>
      <c r="JX63" s="51">
        <f t="shared" si="61"/>
        <v>2025</v>
      </c>
      <c r="JY63" s="51">
        <f t="shared" si="61"/>
        <v>2030</v>
      </c>
      <c r="JZ63" s="168" t="str">
        <f t="shared" si="61"/>
        <v>Muutos 2018 - 2030</v>
      </c>
      <c r="KA63" s="50" t="s">
        <v>267</v>
      </c>
    </row>
    <row r="64" spans="2:287" x14ac:dyDescent="0.25">
      <c r="B64" s="6" t="str">
        <f>Pohjatiedot!C33</f>
        <v>Akaa</v>
      </c>
      <c r="C64" s="7">
        <f>Pohjatiedot!D33</f>
        <v>93</v>
      </c>
      <c r="D64" s="7">
        <f>Pohjatiedot!E33</f>
        <v>109</v>
      </c>
      <c r="E64" s="7">
        <f>Pohjatiedot!F33</f>
        <v>107</v>
      </c>
      <c r="F64" s="7">
        <f>Pohjatiedot!G33</f>
        <v>105</v>
      </c>
      <c r="G64" s="7">
        <f>Pohjatiedot!H33</f>
        <v>103</v>
      </c>
      <c r="H64" s="7">
        <f>Pohjatiedot!I33</f>
        <v>102</v>
      </c>
      <c r="I64" s="7">
        <f>Pohjatiedot!J33</f>
        <v>101</v>
      </c>
      <c r="J64" s="7">
        <f>Pohjatiedot!K33</f>
        <v>100</v>
      </c>
      <c r="K64" s="7">
        <f>Pohjatiedot!L33</f>
        <v>99</v>
      </c>
      <c r="L64" s="7">
        <f>Pohjatiedot!M33</f>
        <v>98</v>
      </c>
      <c r="M64" s="7">
        <f>Pohjatiedot!N33</f>
        <v>98</v>
      </c>
      <c r="N64" s="7">
        <f>Pohjatiedot!O33</f>
        <v>97</v>
      </c>
      <c r="O64" s="7">
        <f>Pohjatiedot!P33</f>
        <v>96</v>
      </c>
      <c r="P64" s="8">
        <f>O64-C64</f>
        <v>3</v>
      </c>
      <c r="Q64" s="163">
        <f>IFERROR(O64/C64-1,0)</f>
        <v>3.2258064516129004E-2</v>
      </c>
      <c r="S64" s="6" t="str">
        <f>Pohjatiedot!S33</f>
        <v>Akaa</v>
      </c>
      <c r="T64" s="7">
        <f>Pohjatiedot!T33</f>
        <v>832</v>
      </c>
      <c r="U64" s="7">
        <f>Pohjatiedot!U33</f>
        <v>740</v>
      </c>
      <c r="V64" s="7">
        <f>Pohjatiedot!V33</f>
        <v>689</v>
      </c>
      <c r="W64" s="7">
        <f>Pohjatiedot!W33</f>
        <v>637</v>
      </c>
      <c r="X64" s="7">
        <f>Pohjatiedot!X33</f>
        <v>602</v>
      </c>
      <c r="Y64" s="7">
        <f>Pohjatiedot!Y33</f>
        <v>575</v>
      </c>
      <c r="Z64" s="7">
        <f>Pohjatiedot!Z33</f>
        <v>580</v>
      </c>
      <c r="AA64" s="7">
        <f>Pohjatiedot!AA33</f>
        <v>574</v>
      </c>
      <c r="AB64" s="7">
        <f>Pohjatiedot!AB33</f>
        <v>567</v>
      </c>
      <c r="AC64" s="7">
        <f>Pohjatiedot!AC33</f>
        <v>562</v>
      </c>
      <c r="AD64" s="7">
        <f>Pohjatiedot!AD33</f>
        <v>558</v>
      </c>
      <c r="AE64" s="7">
        <f>Pohjatiedot!AE33</f>
        <v>555</v>
      </c>
      <c r="AF64" s="7">
        <f>Pohjatiedot!AF33</f>
        <v>552</v>
      </c>
      <c r="AG64" s="8">
        <f>AF64-T64</f>
        <v>-280</v>
      </c>
      <c r="AH64" s="163">
        <f>IFERROR(AF64/T64-1,0)</f>
        <v>-0.33653846153846156</v>
      </c>
      <c r="AJ64" s="6" t="str">
        <f>Pohjatiedot!AI33</f>
        <v>Akaa</v>
      </c>
      <c r="AK64" s="7">
        <f>Pohjatiedot!AJ33</f>
        <v>218</v>
      </c>
      <c r="AL64" s="7">
        <f>Pohjatiedot!AK33</f>
        <v>200</v>
      </c>
      <c r="AM64" s="7">
        <f>Pohjatiedot!AL33</f>
        <v>176</v>
      </c>
      <c r="AN64" s="7">
        <f>Pohjatiedot!AM33</f>
        <v>174</v>
      </c>
      <c r="AO64" s="7">
        <f>Pohjatiedot!AN33</f>
        <v>157</v>
      </c>
      <c r="AP64" s="7">
        <f>Pohjatiedot!AO33</f>
        <v>146</v>
      </c>
      <c r="AQ64" s="7">
        <f>Pohjatiedot!AP33</f>
        <v>115</v>
      </c>
      <c r="AR64" s="7">
        <f>Pohjatiedot!AQ33</f>
        <v>125</v>
      </c>
      <c r="AS64" s="7">
        <f>Pohjatiedot!AR33</f>
        <v>125</v>
      </c>
      <c r="AT64" s="7">
        <f>Pohjatiedot!AS33</f>
        <v>123</v>
      </c>
      <c r="AU64" s="7">
        <f>Pohjatiedot!AT33</f>
        <v>121</v>
      </c>
      <c r="AV64" s="7">
        <f>Pohjatiedot!AU33</f>
        <v>120</v>
      </c>
      <c r="AW64" s="7">
        <f>Pohjatiedot!AV33</f>
        <v>119</v>
      </c>
      <c r="AX64" s="8">
        <f>AW64-AK64</f>
        <v>-99</v>
      </c>
      <c r="AY64" s="163">
        <f>IFERROR(AW64/AK64-1,0)</f>
        <v>-0.45412844036697253</v>
      </c>
      <c r="AZ64" s="16"/>
      <c r="BA64" s="6" t="str">
        <f>AJ64</f>
        <v>Akaa</v>
      </c>
      <c r="BB64" s="7">
        <f>T64+AK64</f>
        <v>1050</v>
      </c>
      <c r="BC64" s="7">
        <f t="shared" ref="BC64:BC72" si="62">U64+AL64</f>
        <v>940</v>
      </c>
      <c r="BD64" s="7">
        <f t="shared" ref="BD64:BD72" si="63">V64+AM64</f>
        <v>865</v>
      </c>
      <c r="BE64" s="7">
        <f t="shared" ref="BE64:BE72" si="64">W64+AN64</f>
        <v>811</v>
      </c>
      <c r="BF64" s="7">
        <f t="shared" ref="BF64:BF72" si="65">X64+AO64</f>
        <v>759</v>
      </c>
      <c r="BG64" s="7">
        <f t="shared" ref="BG64:BG72" si="66">Y64+AP64</f>
        <v>721</v>
      </c>
      <c r="BH64" s="7">
        <f t="shared" ref="BH64:BH72" si="67">Z64+AQ64</f>
        <v>695</v>
      </c>
      <c r="BI64" s="7">
        <f t="shared" ref="BI64:BI72" si="68">AA64+AR64</f>
        <v>699</v>
      </c>
      <c r="BJ64" s="7">
        <f t="shared" ref="BJ64:BJ72" si="69">AB64+AS64</f>
        <v>692</v>
      </c>
      <c r="BK64" s="7">
        <f t="shared" ref="BK64:BK72" si="70">AC64+AT64</f>
        <v>685</v>
      </c>
      <c r="BL64" s="7">
        <f t="shared" ref="BL64:BL72" si="71">AD64+AU64</f>
        <v>679</v>
      </c>
      <c r="BM64" s="7">
        <f t="shared" ref="BM64:BM72" si="72">AE64+AV64</f>
        <v>675</v>
      </c>
      <c r="BN64" s="7">
        <f t="shared" ref="BN64:BN72" si="73">AF64+AW64</f>
        <v>671</v>
      </c>
      <c r="BO64" s="8">
        <f>BN64-BB64</f>
        <v>-379</v>
      </c>
      <c r="BP64" s="163">
        <f>IFERROR(BN64/BB64-1,0)</f>
        <v>-0.36095238095238091</v>
      </c>
      <c r="BR64" s="6" t="str">
        <f>Pohjatiedot!AY33</f>
        <v>Akaa</v>
      </c>
      <c r="BS64" s="7">
        <f>Pohjatiedot!AZ33</f>
        <v>1322</v>
      </c>
      <c r="BT64" s="7">
        <f>Pohjatiedot!BA33</f>
        <v>1322</v>
      </c>
      <c r="BU64" s="7">
        <f>Pohjatiedot!BB33</f>
        <v>1283</v>
      </c>
      <c r="BV64" s="7">
        <f>Pohjatiedot!BC33</f>
        <v>1245</v>
      </c>
      <c r="BW64" s="7">
        <f>Pohjatiedot!BD33</f>
        <v>1200</v>
      </c>
      <c r="BX64" s="7">
        <f>Pohjatiedot!BE33</f>
        <v>1140</v>
      </c>
      <c r="BY64" s="7">
        <f>Pohjatiedot!BF33</f>
        <v>1079</v>
      </c>
      <c r="BZ64" s="7">
        <f>Pohjatiedot!BG33</f>
        <v>980</v>
      </c>
      <c r="CA64" s="7">
        <f>Pohjatiedot!BH33</f>
        <v>911</v>
      </c>
      <c r="CB64" s="7">
        <f>Pohjatiedot!BI33</f>
        <v>861</v>
      </c>
      <c r="CC64" s="7">
        <f>Pohjatiedot!BJ33</f>
        <v>812</v>
      </c>
      <c r="CD64" s="7">
        <f>Pohjatiedot!BK33</f>
        <v>777</v>
      </c>
      <c r="CE64" s="7">
        <f>Pohjatiedot!BL33</f>
        <v>752</v>
      </c>
      <c r="CF64" s="8">
        <f>CE64-BS64</f>
        <v>-570</v>
      </c>
      <c r="CG64" s="163">
        <f>IFERROR(CE64/BS64-1,0)</f>
        <v>-0.43116490166414523</v>
      </c>
      <c r="CI64" s="6" t="str">
        <f>Pohjatiedot!BO33</f>
        <v>Akaa</v>
      </c>
      <c r="CJ64" s="7">
        <f>Pohjatiedot!BP33</f>
        <v>679</v>
      </c>
      <c r="CK64" s="7">
        <f>Pohjatiedot!BQ33</f>
        <v>694</v>
      </c>
      <c r="CL64" s="7">
        <f>Pohjatiedot!BR33</f>
        <v>698</v>
      </c>
      <c r="CM64" s="7">
        <f>Pohjatiedot!BS33</f>
        <v>664</v>
      </c>
      <c r="CN64" s="7">
        <f>Pohjatiedot!BT33</f>
        <v>668</v>
      </c>
      <c r="CO64" s="7">
        <f>Pohjatiedot!BU33</f>
        <v>652</v>
      </c>
      <c r="CP64" s="7">
        <f>Pohjatiedot!BV33</f>
        <v>647</v>
      </c>
      <c r="CQ64" s="7">
        <f>Pohjatiedot!BW33</f>
        <v>646</v>
      </c>
      <c r="CR64" s="7">
        <f>Pohjatiedot!BX33</f>
        <v>626</v>
      </c>
      <c r="CS64" s="7">
        <f>Pohjatiedot!BY33</f>
        <v>595</v>
      </c>
      <c r="CT64" s="7">
        <f>Pohjatiedot!BZ33</f>
        <v>557</v>
      </c>
      <c r="CU64" s="7">
        <f>Pohjatiedot!CA33</f>
        <v>519</v>
      </c>
      <c r="CV64" s="7">
        <f>Pohjatiedot!CB33</f>
        <v>492</v>
      </c>
      <c r="CW64" s="8">
        <f>CV64-CJ64</f>
        <v>-187</v>
      </c>
      <c r="CX64" s="163">
        <f>IFERROR(CV64/CJ64-1,0)</f>
        <v>-0.27540500736377027</v>
      </c>
      <c r="CZ64" s="6" t="str">
        <f>Pohjatiedot!CE33</f>
        <v>Akaa</v>
      </c>
      <c r="DA64" s="7">
        <f>Pohjatiedot!CF33</f>
        <v>568</v>
      </c>
      <c r="DB64" s="7">
        <f>Pohjatiedot!CG33</f>
        <v>588</v>
      </c>
      <c r="DC64" s="7">
        <f>Pohjatiedot!CH33</f>
        <v>610</v>
      </c>
      <c r="DD64" s="7">
        <f>Pohjatiedot!CI33</f>
        <v>638</v>
      </c>
      <c r="DE64" s="7">
        <f>Pohjatiedot!CJ33</f>
        <v>648</v>
      </c>
      <c r="DF64" s="7">
        <f>Pohjatiedot!CK33</f>
        <v>649</v>
      </c>
      <c r="DG64" s="7">
        <f>Pohjatiedot!CL33</f>
        <v>624</v>
      </c>
      <c r="DH64" s="7">
        <f>Pohjatiedot!CM33</f>
        <v>627</v>
      </c>
      <c r="DI64" s="7">
        <f>Pohjatiedot!CN33</f>
        <v>615</v>
      </c>
      <c r="DJ64" s="7">
        <f>Pohjatiedot!CO33</f>
        <v>613</v>
      </c>
      <c r="DK64" s="7">
        <f>Pohjatiedot!CP33</f>
        <v>609</v>
      </c>
      <c r="DL64" s="7">
        <f>Pohjatiedot!CQ33</f>
        <v>593</v>
      </c>
      <c r="DM64" s="7">
        <f>Pohjatiedot!CR33</f>
        <v>564</v>
      </c>
      <c r="DN64" s="8">
        <f>DM64-DA64</f>
        <v>-4</v>
      </c>
      <c r="DO64" s="163">
        <f>IFERROR(DM64/DA64-1,0)</f>
        <v>-7.0422535211267512E-3</v>
      </c>
      <c r="DQ64" s="6" t="str">
        <f>Pohjatiedot!CU33</f>
        <v>Akaa</v>
      </c>
      <c r="DR64" s="7">
        <f>Pohjatiedot!CV33</f>
        <v>591</v>
      </c>
      <c r="DS64" s="7">
        <f>Pohjatiedot!CW33</f>
        <v>564</v>
      </c>
      <c r="DT64" s="7">
        <f>Pohjatiedot!CX33</f>
        <v>569</v>
      </c>
      <c r="DU64" s="7">
        <f>Pohjatiedot!CY33</f>
        <v>579</v>
      </c>
      <c r="DV64" s="7">
        <f>Pohjatiedot!CZ33</f>
        <v>575</v>
      </c>
      <c r="DW64" s="7">
        <f>Pohjatiedot!DA33</f>
        <v>592</v>
      </c>
      <c r="DX64" s="7">
        <f>Pohjatiedot!DB33</f>
        <v>615</v>
      </c>
      <c r="DY64" s="7">
        <f>Pohjatiedot!DC33</f>
        <v>609</v>
      </c>
      <c r="DZ64" s="7">
        <f>Pohjatiedot!DD33</f>
        <v>620</v>
      </c>
      <c r="EA64" s="7">
        <f>Pohjatiedot!DE33</f>
        <v>620</v>
      </c>
      <c r="EB64" s="7">
        <f>Pohjatiedot!DF33</f>
        <v>620</v>
      </c>
      <c r="EC64" s="7">
        <f>Pohjatiedot!DG33</f>
        <v>621</v>
      </c>
      <c r="ED64" s="7">
        <f>Pohjatiedot!DH33</f>
        <v>617</v>
      </c>
      <c r="EE64" s="8">
        <f>ED64-DR64</f>
        <v>26</v>
      </c>
      <c r="EF64" s="163">
        <f>IFERROR(ED64/DR64-1,0)</f>
        <v>4.3993231810490752E-2</v>
      </c>
      <c r="EH64" s="6" t="str">
        <f>Pohjatiedot!DK33</f>
        <v>Akaa</v>
      </c>
      <c r="EI64" s="7">
        <f>Pohjatiedot!DL33</f>
        <v>8512</v>
      </c>
      <c r="EJ64" s="7">
        <f>Pohjatiedot!DM33</f>
        <v>8396</v>
      </c>
      <c r="EK64" s="7">
        <f>Pohjatiedot!DN33</f>
        <v>8289</v>
      </c>
      <c r="EL64" s="7">
        <f>Pohjatiedot!DO33</f>
        <v>8176</v>
      </c>
      <c r="EM64" s="7">
        <f>Pohjatiedot!DP33</f>
        <v>8080</v>
      </c>
      <c r="EN64" s="7">
        <f>Pohjatiedot!DQ33</f>
        <v>8014</v>
      </c>
      <c r="EO64" s="7">
        <f>Pohjatiedot!DR33</f>
        <v>7938</v>
      </c>
      <c r="EP64" s="7">
        <f>Pohjatiedot!DS33</f>
        <v>7889</v>
      </c>
      <c r="EQ64" s="7">
        <f>Pohjatiedot!DT33</f>
        <v>7846</v>
      </c>
      <c r="ER64" s="7">
        <f>Pohjatiedot!DU33</f>
        <v>7799</v>
      </c>
      <c r="ES64" s="7">
        <f>Pohjatiedot!DV33</f>
        <v>7755</v>
      </c>
      <c r="ET64" s="7">
        <f>Pohjatiedot!DW33</f>
        <v>7694</v>
      </c>
      <c r="EU64" s="7">
        <f>Pohjatiedot!DX33</f>
        <v>7644</v>
      </c>
      <c r="EV64" s="8">
        <f>EU64-EI64</f>
        <v>-868</v>
      </c>
      <c r="EW64" s="163">
        <f>IFERROR(EU64/EI64-1,0)</f>
        <v>-0.10197368421052633</v>
      </c>
      <c r="EY64" s="6" t="str">
        <f>Pohjatiedot!EA33</f>
        <v>Akaa</v>
      </c>
      <c r="EZ64" s="7">
        <f>Pohjatiedot!EB33</f>
        <v>2238</v>
      </c>
      <c r="FA64" s="7">
        <f>Pohjatiedot!EC33</f>
        <v>2292</v>
      </c>
      <c r="FB64" s="7">
        <f>Pohjatiedot!ED33</f>
        <v>2302</v>
      </c>
      <c r="FC64" s="7">
        <f>Pohjatiedot!EE33</f>
        <v>2323</v>
      </c>
      <c r="FD64" s="7">
        <f>Pohjatiedot!EF33</f>
        <v>2303</v>
      </c>
      <c r="FE64" s="7">
        <f>Pohjatiedot!EG33</f>
        <v>2211</v>
      </c>
      <c r="FF64" s="7">
        <f>Pohjatiedot!EH33</f>
        <v>2165</v>
      </c>
      <c r="FG64" s="7">
        <f>Pohjatiedot!EI33</f>
        <v>2121</v>
      </c>
      <c r="FH64" s="7">
        <f>Pohjatiedot!EJ33</f>
        <v>2073</v>
      </c>
      <c r="FI64" s="7">
        <f>Pohjatiedot!EK33</f>
        <v>2039</v>
      </c>
      <c r="FJ64" s="7">
        <f>Pohjatiedot!EL33</f>
        <v>2032</v>
      </c>
      <c r="FK64" s="7">
        <f>Pohjatiedot!EM33</f>
        <v>2029</v>
      </c>
      <c r="FL64" s="7">
        <f>Pohjatiedot!EN33</f>
        <v>2018</v>
      </c>
      <c r="FM64" s="8">
        <f>FL64-EZ64</f>
        <v>-220</v>
      </c>
      <c r="FN64" s="163">
        <f>IFERROR(FL64/EZ64-1,0)</f>
        <v>-9.8302055406613076E-2</v>
      </c>
      <c r="FP64" s="6" t="str">
        <f>Pohjatiedot!EQ33</f>
        <v>Akaa</v>
      </c>
      <c r="FQ64" s="7">
        <f>Pohjatiedot!ER33</f>
        <v>1065</v>
      </c>
      <c r="FR64" s="7">
        <f>Pohjatiedot!ES33</f>
        <v>1085</v>
      </c>
      <c r="FS64" s="7">
        <f>Pohjatiedot!ET33</f>
        <v>1145</v>
      </c>
      <c r="FT64" s="7">
        <f>Pohjatiedot!EU33</f>
        <v>1202</v>
      </c>
      <c r="FU64" s="7">
        <f>Pohjatiedot!EV33</f>
        <v>1281</v>
      </c>
      <c r="FV64" s="7">
        <f>Pohjatiedot!EW33</f>
        <v>1409</v>
      </c>
      <c r="FW64" s="7">
        <f>Pohjatiedot!EX33</f>
        <v>1488</v>
      </c>
      <c r="FX64" s="7">
        <f>Pohjatiedot!EY33</f>
        <v>1570</v>
      </c>
      <c r="FY64" s="7">
        <f>Pohjatiedot!EZ33</f>
        <v>1616</v>
      </c>
      <c r="FZ64" s="7">
        <f>Pohjatiedot!FA33</f>
        <v>1682</v>
      </c>
      <c r="GA64" s="7">
        <f>Pohjatiedot!FB33</f>
        <v>1714</v>
      </c>
      <c r="GB64" s="7">
        <f>Pohjatiedot!FC33</f>
        <v>1755</v>
      </c>
      <c r="GC64" s="7">
        <f>Pohjatiedot!FD33</f>
        <v>1768</v>
      </c>
      <c r="GD64" s="8">
        <f>GC64-FQ64</f>
        <v>703</v>
      </c>
      <c r="GE64" s="163">
        <f>IFERROR(GC64/FQ64-1,0)</f>
        <v>0.66009389671361496</v>
      </c>
      <c r="GG64" s="6" t="str">
        <f>Pohjatiedot!FG33</f>
        <v>Akaa</v>
      </c>
      <c r="GH64" s="7">
        <f>Pohjatiedot!FH33</f>
        <v>493</v>
      </c>
      <c r="GI64" s="7">
        <f>Pohjatiedot!FI33</f>
        <v>488</v>
      </c>
      <c r="GJ64" s="7">
        <f>Pohjatiedot!FJ33</f>
        <v>485</v>
      </c>
      <c r="GK64" s="7">
        <f>Pohjatiedot!FK33</f>
        <v>486</v>
      </c>
      <c r="GL64" s="7">
        <f>Pohjatiedot!FL33</f>
        <v>491</v>
      </c>
      <c r="GM64" s="7">
        <f>Pohjatiedot!FM33</f>
        <v>494</v>
      </c>
      <c r="GN64" s="7">
        <f>Pohjatiedot!FN33</f>
        <v>509</v>
      </c>
      <c r="GO64" s="7">
        <f>Pohjatiedot!FO33</f>
        <v>502</v>
      </c>
      <c r="GP64" s="7">
        <f>Pohjatiedot!FP33</f>
        <v>532</v>
      </c>
      <c r="GQ64" s="7">
        <f>Pohjatiedot!FQ33</f>
        <v>531</v>
      </c>
      <c r="GR64" s="7">
        <f>Pohjatiedot!FR33</f>
        <v>543</v>
      </c>
      <c r="GS64" s="7">
        <f>Pohjatiedot!FS33</f>
        <v>557</v>
      </c>
      <c r="GT64" s="7">
        <f>Pohjatiedot!FT33</f>
        <v>596</v>
      </c>
      <c r="GU64" s="8">
        <f>GT64-GH64</f>
        <v>103</v>
      </c>
      <c r="GV64" s="163">
        <f>IFERROR(GT64/GH64-1,0)</f>
        <v>0.20892494929006089</v>
      </c>
      <c r="GX64" s="6" t="str">
        <f>Pohjatiedot!FW33</f>
        <v>Akaa</v>
      </c>
      <c r="GY64" s="7">
        <f>Pohjatiedot!FX33</f>
        <v>16611</v>
      </c>
      <c r="GZ64" s="7">
        <f>Pohjatiedot!FY33</f>
        <v>16478</v>
      </c>
      <c r="HA64" s="7">
        <f>Pohjatiedot!FZ33</f>
        <v>16353</v>
      </c>
      <c r="HB64" s="7">
        <f>Pohjatiedot!GA33</f>
        <v>16229</v>
      </c>
      <c r="HC64" s="7">
        <f>Pohjatiedot!GB33</f>
        <v>16108</v>
      </c>
      <c r="HD64" s="7">
        <f>Pohjatiedot!GC33</f>
        <v>15984</v>
      </c>
      <c r="HE64" s="7">
        <f>Pohjatiedot!GD33</f>
        <v>15861</v>
      </c>
      <c r="HF64" s="7">
        <f>Pohjatiedot!GE33</f>
        <v>15743</v>
      </c>
      <c r="HG64" s="7">
        <f>Pohjatiedot!GF33</f>
        <v>15630</v>
      </c>
      <c r="HH64" s="7">
        <f>Pohjatiedot!GG33</f>
        <v>15523</v>
      </c>
      <c r="HI64" s="7">
        <f>Pohjatiedot!GH33</f>
        <v>15419</v>
      </c>
      <c r="HJ64" s="7">
        <f>Pohjatiedot!GI33</f>
        <v>15317</v>
      </c>
      <c r="HK64" s="7">
        <f>Pohjatiedot!GJ33</f>
        <v>15218</v>
      </c>
      <c r="HL64" s="8">
        <f>HK64-GY64</f>
        <v>-1393</v>
      </c>
      <c r="HM64" s="163">
        <f>IFERROR(HK64/GY64-1,0)</f>
        <v>-8.3860092709650225E-2</v>
      </c>
      <c r="HO64" s="169" t="str">
        <f>GX64</f>
        <v>Akaa</v>
      </c>
      <c r="HP64" s="53">
        <f>GY64</f>
        <v>16611</v>
      </c>
      <c r="HQ64" s="53">
        <f>HA64</f>
        <v>16353</v>
      </c>
      <c r="HR64" s="53">
        <f>HF64</f>
        <v>15743</v>
      </c>
      <c r="HS64" s="53">
        <f t="shared" si="54"/>
        <v>15218</v>
      </c>
      <c r="HT64" s="170">
        <f t="shared" si="54"/>
        <v>-1393</v>
      </c>
      <c r="HU64" s="163">
        <f t="shared" si="54"/>
        <v>-8.3860092709650225E-2</v>
      </c>
      <c r="HW64" s="169" t="str">
        <f t="shared" ref="HW64:HW86" si="74">B64</f>
        <v>Akaa</v>
      </c>
      <c r="HX64" s="53">
        <f t="shared" ref="HX64:HX86" si="75">C64</f>
        <v>93</v>
      </c>
      <c r="HY64" s="53">
        <f t="shared" ref="HY64:HY86" si="76">E64</f>
        <v>107</v>
      </c>
      <c r="HZ64" s="53">
        <f t="shared" ref="HZ64:HZ86" si="77">J64</f>
        <v>100</v>
      </c>
      <c r="IA64" s="53">
        <f t="shared" ref="IA64:IA86" si="78">O64</f>
        <v>96</v>
      </c>
      <c r="IB64" s="170">
        <f t="shared" ref="IB64:IB86" si="79">P64</f>
        <v>3</v>
      </c>
      <c r="IC64" s="163">
        <f t="shared" ref="IC64:IC86" si="80">Q64</f>
        <v>3.2258064516129004E-2</v>
      </c>
      <c r="IE64" s="169" t="str">
        <f>BA64</f>
        <v>Akaa</v>
      </c>
      <c r="IF64" s="53">
        <f>BB64</f>
        <v>1050</v>
      </c>
      <c r="IG64" s="53">
        <f>BD64</f>
        <v>865</v>
      </c>
      <c r="IH64" s="53">
        <f>BI64</f>
        <v>699</v>
      </c>
      <c r="II64" s="53">
        <f>BN64</f>
        <v>671</v>
      </c>
      <c r="IJ64" s="170">
        <f t="shared" ref="IJ64" si="81">BO64</f>
        <v>-379</v>
      </c>
      <c r="IK64" s="166">
        <f>(IJ64*0.32*0.6+IJ64*0.68*0.95)/$N$7</f>
        <v>-45.371714285714283</v>
      </c>
      <c r="IL64" s="163">
        <f t="shared" si="57"/>
        <v>-0.36095238095238091</v>
      </c>
      <c r="IN64" s="169" t="str">
        <f>BR64</f>
        <v>Akaa</v>
      </c>
      <c r="IO64" s="53">
        <f>BS64</f>
        <v>1322</v>
      </c>
      <c r="IP64" s="53">
        <f>BU64</f>
        <v>1283</v>
      </c>
      <c r="IQ64" s="53">
        <f>BZ64</f>
        <v>980</v>
      </c>
      <c r="IR64" s="53">
        <f>CE64</f>
        <v>752</v>
      </c>
      <c r="IS64" s="170">
        <f>CF64</f>
        <v>-570</v>
      </c>
      <c r="IT64" s="166">
        <f>IS64/$N$8</f>
        <v>-28.5</v>
      </c>
      <c r="IU64" s="163">
        <f t="shared" ref="IU64:IU86" si="82">CG64</f>
        <v>-0.43116490166414523</v>
      </c>
      <c r="IW64" s="169" t="str">
        <f t="shared" ref="IW64:IW86" si="83">EH64</f>
        <v>Akaa</v>
      </c>
      <c r="IX64" s="53">
        <f t="shared" ref="IX64:IX86" si="84">EI64</f>
        <v>8512</v>
      </c>
      <c r="IY64" s="53">
        <f t="shared" ref="IY64:IY86" si="85">EK64</f>
        <v>8289</v>
      </c>
      <c r="IZ64" s="53">
        <f t="shared" ref="IZ64:IZ86" si="86">EP64</f>
        <v>7889</v>
      </c>
      <c r="JA64" s="53">
        <f t="shared" ref="JA64:JA86" si="87">EU64</f>
        <v>7644</v>
      </c>
      <c r="JB64" s="170">
        <f t="shared" ref="JB64:JB86" si="88">EV64</f>
        <v>-868</v>
      </c>
      <c r="JC64" s="163">
        <f t="shared" ref="JC64:JC86" si="89">EW64</f>
        <v>-0.10197368421052633</v>
      </c>
      <c r="JE64" s="169" t="str">
        <f>EY64</f>
        <v>Akaa</v>
      </c>
      <c r="JF64" s="53">
        <f>EZ64+FQ64+GH64</f>
        <v>3796</v>
      </c>
      <c r="JG64" s="53">
        <f>FB64+FS64+GJ64</f>
        <v>3932</v>
      </c>
      <c r="JH64" s="53">
        <f>FG64+FX64+GO64</f>
        <v>4193</v>
      </c>
      <c r="JI64" s="53">
        <f>FL64+GC64+GT64</f>
        <v>4382</v>
      </c>
      <c r="JJ64" s="170">
        <f>JI64-JF64</f>
        <v>586</v>
      </c>
      <c r="JK64" s="163">
        <f>IFERROR(JI64/JF64-1,0)</f>
        <v>0.15437302423603794</v>
      </c>
      <c r="JL64" s="165"/>
      <c r="JM64" s="169" t="str">
        <f t="shared" ref="JM64:JM86" si="90">EY64</f>
        <v>Akaa</v>
      </c>
      <c r="JN64" s="53">
        <f t="shared" ref="JN64:JN86" si="91">EZ64</f>
        <v>2238</v>
      </c>
      <c r="JO64" s="53">
        <f t="shared" ref="JO64:JO86" si="92">FB64</f>
        <v>2302</v>
      </c>
      <c r="JP64" s="53">
        <f t="shared" ref="JP64:JP86" si="93">FG64</f>
        <v>2121</v>
      </c>
      <c r="JQ64" s="53">
        <f t="shared" ref="JQ64:JQ86" si="94">FL64</f>
        <v>2018</v>
      </c>
      <c r="JR64" s="170">
        <f t="shared" ref="JR64:JR86" si="95">FM64</f>
        <v>-220</v>
      </c>
      <c r="JS64" s="163">
        <f t="shared" ref="JS64:JS86" si="96">FN64</f>
        <v>-9.8302055406613076E-2</v>
      </c>
      <c r="JU64" s="169" t="str">
        <f>JE64</f>
        <v>Akaa</v>
      </c>
      <c r="JV64" s="53">
        <f>JF64-JN64</f>
        <v>1558</v>
      </c>
      <c r="JW64" s="53">
        <f t="shared" ref="JW64:JY64" si="97">JG64-JO64</f>
        <v>1630</v>
      </c>
      <c r="JX64" s="53">
        <f t="shared" si="97"/>
        <v>2072</v>
      </c>
      <c r="JY64" s="53">
        <f t="shared" si="97"/>
        <v>2364</v>
      </c>
      <c r="JZ64" s="170">
        <f>JY64-JV64</f>
        <v>806</v>
      </c>
      <c r="KA64" s="163">
        <f>IFERROR(JY64/JV64-1,0)</f>
        <v>0.51732991014120677</v>
      </c>
    </row>
    <row r="65" spans="2:287" x14ac:dyDescent="0.25">
      <c r="B65" s="10" t="str">
        <f>Pohjatiedot!C34</f>
        <v>Hämeenkyrö</v>
      </c>
      <c r="C65" s="11">
        <f>Pohjatiedot!D34</f>
        <v>77</v>
      </c>
      <c r="D65" s="11">
        <f>Pohjatiedot!E34</f>
        <v>84</v>
      </c>
      <c r="E65" s="11">
        <f>Pohjatiedot!F34</f>
        <v>82</v>
      </c>
      <c r="F65" s="11">
        <f>Pohjatiedot!G34</f>
        <v>80</v>
      </c>
      <c r="G65" s="11">
        <f>Pohjatiedot!H34</f>
        <v>80</v>
      </c>
      <c r="H65" s="11">
        <f>Pohjatiedot!I34</f>
        <v>78</v>
      </c>
      <c r="I65" s="11">
        <f>Pohjatiedot!J34</f>
        <v>78</v>
      </c>
      <c r="J65" s="11">
        <f>Pohjatiedot!K34</f>
        <v>76</v>
      </c>
      <c r="K65" s="11">
        <f>Pohjatiedot!L34</f>
        <v>76</v>
      </c>
      <c r="L65" s="11">
        <f>Pohjatiedot!M34</f>
        <v>75</v>
      </c>
      <c r="M65" s="11">
        <f>Pohjatiedot!N34</f>
        <v>74</v>
      </c>
      <c r="N65" s="11">
        <f>Pohjatiedot!O34</f>
        <v>74</v>
      </c>
      <c r="O65" s="11">
        <f>Pohjatiedot!P34</f>
        <v>74</v>
      </c>
      <c r="P65" s="12">
        <f t="shared" ref="P65:P86" si="98">O65-C65</f>
        <v>-3</v>
      </c>
      <c r="Q65" s="163">
        <f t="shared" ref="Q65:Q86" si="99">IFERROR(O65/C65-1,0)</f>
        <v>-3.8961038961038974E-2</v>
      </c>
      <c r="S65" s="10" t="str">
        <f>Pohjatiedot!S34</f>
        <v>Hämeenkyrö</v>
      </c>
      <c r="T65" s="11">
        <f>Pohjatiedot!T34</f>
        <v>605</v>
      </c>
      <c r="U65" s="11">
        <f>Pohjatiedot!U34</f>
        <v>563</v>
      </c>
      <c r="V65" s="11">
        <f>Pohjatiedot!V34</f>
        <v>508</v>
      </c>
      <c r="W65" s="11">
        <f>Pohjatiedot!W34</f>
        <v>486</v>
      </c>
      <c r="X65" s="11">
        <f>Pohjatiedot!X34</f>
        <v>454</v>
      </c>
      <c r="Y65" s="11">
        <f>Pohjatiedot!Y34</f>
        <v>434</v>
      </c>
      <c r="Z65" s="11">
        <f>Pohjatiedot!Z34</f>
        <v>433</v>
      </c>
      <c r="AA65" s="11">
        <f>Pohjatiedot!AA34</f>
        <v>429</v>
      </c>
      <c r="AB65" s="11">
        <f>Pohjatiedot!AB34</f>
        <v>423</v>
      </c>
      <c r="AC65" s="11">
        <f>Pohjatiedot!AC34</f>
        <v>418</v>
      </c>
      <c r="AD65" s="11">
        <f>Pohjatiedot!AD34</f>
        <v>415</v>
      </c>
      <c r="AE65" s="11">
        <f>Pohjatiedot!AE34</f>
        <v>412</v>
      </c>
      <c r="AF65" s="11">
        <f>Pohjatiedot!AF34</f>
        <v>409</v>
      </c>
      <c r="AG65" s="12">
        <f t="shared" ref="AG65:AG86" si="100">AF65-T65</f>
        <v>-196</v>
      </c>
      <c r="AH65" s="163">
        <f t="shared" ref="AH65:AH86" si="101">IFERROR(AF65/T65-1,0)</f>
        <v>-0.32396694214876032</v>
      </c>
      <c r="AJ65" s="10" t="str">
        <f>Pohjatiedot!AI34</f>
        <v>Hämeenkyrö</v>
      </c>
      <c r="AK65" s="11">
        <f>Pohjatiedot!AJ34</f>
        <v>130</v>
      </c>
      <c r="AL65" s="11">
        <f>Pohjatiedot!AK34</f>
        <v>126</v>
      </c>
      <c r="AM65" s="11">
        <f>Pohjatiedot!AL34</f>
        <v>146</v>
      </c>
      <c r="AN65" s="11">
        <f>Pohjatiedot!AM34</f>
        <v>114</v>
      </c>
      <c r="AO65" s="11">
        <f>Pohjatiedot!AN34</f>
        <v>120</v>
      </c>
      <c r="AP65" s="11">
        <f>Pohjatiedot!AO34</f>
        <v>110</v>
      </c>
      <c r="AQ65" s="11">
        <f>Pohjatiedot!AP34</f>
        <v>89</v>
      </c>
      <c r="AR65" s="11">
        <f>Pohjatiedot!AQ34</f>
        <v>92</v>
      </c>
      <c r="AS65" s="11">
        <f>Pohjatiedot!AR34</f>
        <v>92</v>
      </c>
      <c r="AT65" s="11">
        <f>Pohjatiedot!AS34</f>
        <v>92</v>
      </c>
      <c r="AU65" s="11">
        <f>Pohjatiedot!AT34</f>
        <v>90</v>
      </c>
      <c r="AV65" s="11">
        <f>Pohjatiedot!AU34</f>
        <v>89</v>
      </c>
      <c r="AW65" s="11">
        <f>Pohjatiedot!AV34</f>
        <v>88</v>
      </c>
      <c r="AX65" s="12">
        <f t="shared" ref="AX65:AX86" si="102">AW65-AK65</f>
        <v>-42</v>
      </c>
      <c r="AY65" s="163">
        <f t="shared" ref="AY65:AY86" si="103">IFERROR(AW65/AK65-1,0)</f>
        <v>-0.32307692307692304</v>
      </c>
      <c r="AZ65" s="16"/>
      <c r="BA65" s="10" t="str">
        <f t="shared" ref="BA65:BA72" si="104">AJ65</f>
        <v>Hämeenkyrö</v>
      </c>
      <c r="BB65" s="11">
        <f t="shared" ref="BB65:BB72" si="105">T65+AK65</f>
        <v>735</v>
      </c>
      <c r="BC65" s="11">
        <f t="shared" si="62"/>
        <v>689</v>
      </c>
      <c r="BD65" s="11">
        <f t="shared" si="63"/>
        <v>654</v>
      </c>
      <c r="BE65" s="11">
        <f t="shared" si="64"/>
        <v>600</v>
      </c>
      <c r="BF65" s="11">
        <f t="shared" si="65"/>
        <v>574</v>
      </c>
      <c r="BG65" s="11">
        <f t="shared" si="66"/>
        <v>544</v>
      </c>
      <c r="BH65" s="11">
        <f t="shared" si="67"/>
        <v>522</v>
      </c>
      <c r="BI65" s="11">
        <f t="shared" si="68"/>
        <v>521</v>
      </c>
      <c r="BJ65" s="11">
        <f t="shared" si="69"/>
        <v>515</v>
      </c>
      <c r="BK65" s="11">
        <f t="shared" si="70"/>
        <v>510</v>
      </c>
      <c r="BL65" s="11">
        <f t="shared" si="71"/>
        <v>505</v>
      </c>
      <c r="BM65" s="11">
        <f t="shared" si="72"/>
        <v>501</v>
      </c>
      <c r="BN65" s="11">
        <f t="shared" si="73"/>
        <v>497</v>
      </c>
      <c r="BO65" s="12">
        <f t="shared" ref="BO65:BO72" si="106">BN65-BB65</f>
        <v>-238</v>
      </c>
      <c r="BP65" s="163">
        <f t="shared" ref="BP65:BP86" si="107">IFERROR(BN65/BB65-1,0)</f>
        <v>-0.32380952380952377</v>
      </c>
      <c r="BR65" s="10" t="str">
        <f>Pohjatiedot!AY34</f>
        <v>Hämeenkyrö</v>
      </c>
      <c r="BS65" s="11">
        <f>Pohjatiedot!AZ34</f>
        <v>755</v>
      </c>
      <c r="BT65" s="11">
        <f>Pohjatiedot!BA34</f>
        <v>768</v>
      </c>
      <c r="BU65" s="11">
        <f>Pohjatiedot!BB34</f>
        <v>771</v>
      </c>
      <c r="BV65" s="11">
        <f>Pohjatiedot!BC34</f>
        <v>793</v>
      </c>
      <c r="BW65" s="11">
        <f>Pohjatiedot!BD34</f>
        <v>772</v>
      </c>
      <c r="BX65" s="11">
        <f>Pohjatiedot!BE34</f>
        <v>772</v>
      </c>
      <c r="BY65" s="11">
        <f>Pohjatiedot!BF34</f>
        <v>746</v>
      </c>
      <c r="BZ65" s="11">
        <f>Pohjatiedot!BG34</f>
        <v>705</v>
      </c>
      <c r="CA65" s="11">
        <f>Pohjatiedot!BH34</f>
        <v>670</v>
      </c>
      <c r="CB65" s="11">
        <f>Pohjatiedot!BI34</f>
        <v>620</v>
      </c>
      <c r="CC65" s="11">
        <f>Pohjatiedot!BJ34</f>
        <v>597</v>
      </c>
      <c r="CD65" s="11">
        <f>Pohjatiedot!BK34</f>
        <v>569</v>
      </c>
      <c r="CE65" s="11">
        <f>Pohjatiedot!BL34</f>
        <v>549</v>
      </c>
      <c r="CF65" s="12">
        <f t="shared" ref="CF65:CF86" si="108">CE65-BS65</f>
        <v>-206</v>
      </c>
      <c r="CG65" s="163">
        <f t="shared" ref="CG65:CG86" si="109">IFERROR(CE65/BS65-1,0)</f>
        <v>-0.27284768211920529</v>
      </c>
      <c r="CI65" s="10" t="str">
        <f>Pohjatiedot!BO34</f>
        <v>Hämeenkyrö</v>
      </c>
      <c r="CJ65" s="11">
        <f>Pohjatiedot!BP34</f>
        <v>401</v>
      </c>
      <c r="CK65" s="11">
        <f>Pohjatiedot!BQ34</f>
        <v>384</v>
      </c>
      <c r="CL65" s="11">
        <f>Pohjatiedot!BR34</f>
        <v>374</v>
      </c>
      <c r="CM65" s="11">
        <f>Pohjatiedot!BS34</f>
        <v>369</v>
      </c>
      <c r="CN65" s="11">
        <f>Pohjatiedot!BT34</f>
        <v>386</v>
      </c>
      <c r="CO65" s="11">
        <f>Pohjatiedot!BU34</f>
        <v>381</v>
      </c>
      <c r="CP65" s="11">
        <f>Pohjatiedot!BV34</f>
        <v>393</v>
      </c>
      <c r="CQ65" s="11">
        <f>Pohjatiedot!BW34</f>
        <v>389</v>
      </c>
      <c r="CR65" s="11">
        <f>Pohjatiedot!BX34</f>
        <v>395</v>
      </c>
      <c r="CS65" s="11">
        <f>Pohjatiedot!BY34</f>
        <v>404</v>
      </c>
      <c r="CT65" s="11">
        <f>Pohjatiedot!BZ34</f>
        <v>387</v>
      </c>
      <c r="CU65" s="11">
        <f>Pohjatiedot!CA34</f>
        <v>379</v>
      </c>
      <c r="CV65" s="11">
        <f>Pohjatiedot!CB34</f>
        <v>348</v>
      </c>
      <c r="CW65" s="12">
        <f t="shared" ref="CW65:CW86" si="110">CV65-CJ65</f>
        <v>-53</v>
      </c>
      <c r="CX65" s="163">
        <f t="shared" ref="CX65:CX86" si="111">IFERROR(CV65/CJ65-1,0)</f>
        <v>-0.13216957605985036</v>
      </c>
      <c r="CZ65" s="10" t="str">
        <f>Pohjatiedot!CE34</f>
        <v>Hämeenkyrö</v>
      </c>
      <c r="DA65" s="11">
        <f>Pohjatiedot!CF34</f>
        <v>404</v>
      </c>
      <c r="DB65" s="11">
        <f>Pohjatiedot!CG34</f>
        <v>411</v>
      </c>
      <c r="DC65" s="11">
        <f>Pohjatiedot!CH34</f>
        <v>410</v>
      </c>
      <c r="DD65" s="11">
        <f>Pohjatiedot!CI34</f>
        <v>393</v>
      </c>
      <c r="DE65" s="11">
        <f>Pohjatiedot!CJ34</f>
        <v>378</v>
      </c>
      <c r="DF65" s="11">
        <f>Pohjatiedot!CK34</f>
        <v>370</v>
      </c>
      <c r="DG65" s="11">
        <f>Pohjatiedot!CL34</f>
        <v>367</v>
      </c>
      <c r="DH65" s="11">
        <f>Pohjatiedot!CM34</f>
        <v>381</v>
      </c>
      <c r="DI65" s="11">
        <f>Pohjatiedot!CN34</f>
        <v>380</v>
      </c>
      <c r="DJ65" s="11">
        <f>Pohjatiedot!CO34</f>
        <v>386</v>
      </c>
      <c r="DK65" s="11">
        <f>Pohjatiedot!CP34</f>
        <v>385</v>
      </c>
      <c r="DL65" s="11">
        <f>Pohjatiedot!CQ34</f>
        <v>389</v>
      </c>
      <c r="DM65" s="11">
        <f>Pohjatiedot!CR34</f>
        <v>395</v>
      </c>
      <c r="DN65" s="12">
        <f t="shared" ref="DN65:DN86" si="112">DM65-DA65</f>
        <v>-9</v>
      </c>
      <c r="DO65" s="163">
        <f t="shared" ref="DO65:DO86" si="113">IFERROR(DM65/DA65-1,0)</f>
        <v>-2.2277227722772297E-2</v>
      </c>
      <c r="DQ65" s="10" t="str">
        <f>Pohjatiedot!CU34</f>
        <v>Hämeenkyrö</v>
      </c>
      <c r="DR65" s="11">
        <f>Pohjatiedot!CV34</f>
        <v>369</v>
      </c>
      <c r="DS65" s="11">
        <f>Pohjatiedot!CW34</f>
        <v>379</v>
      </c>
      <c r="DT65" s="11">
        <f>Pohjatiedot!CX34</f>
        <v>397</v>
      </c>
      <c r="DU65" s="11">
        <f>Pohjatiedot!CY34</f>
        <v>410</v>
      </c>
      <c r="DV65" s="11">
        <f>Pohjatiedot!CZ34</f>
        <v>405</v>
      </c>
      <c r="DW65" s="11">
        <f>Pohjatiedot!DA34</f>
        <v>402</v>
      </c>
      <c r="DX65" s="11">
        <f>Pohjatiedot!DB34</f>
        <v>397</v>
      </c>
      <c r="DY65" s="11">
        <f>Pohjatiedot!DC34</f>
        <v>390</v>
      </c>
      <c r="DZ65" s="11">
        <f>Pohjatiedot!DD34</f>
        <v>383</v>
      </c>
      <c r="EA65" s="11">
        <f>Pohjatiedot!DE34</f>
        <v>387</v>
      </c>
      <c r="EB65" s="11">
        <f>Pohjatiedot!DF34</f>
        <v>393</v>
      </c>
      <c r="EC65" s="11">
        <f>Pohjatiedot!DG34</f>
        <v>389</v>
      </c>
      <c r="ED65" s="11">
        <f>Pohjatiedot!DH34</f>
        <v>398</v>
      </c>
      <c r="EE65" s="12">
        <f t="shared" ref="EE65:EE86" si="114">ED65-DR65</f>
        <v>29</v>
      </c>
      <c r="EF65" s="163">
        <f t="shared" ref="EF65:EF86" si="115">IFERROR(ED65/DR65-1,0)</f>
        <v>7.8590785907859173E-2</v>
      </c>
      <c r="EH65" s="10" t="str">
        <f>Pohjatiedot!DK34</f>
        <v>Hämeenkyrö</v>
      </c>
      <c r="EI65" s="11">
        <f>Pohjatiedot!DL34</f>
        <v>5341</v>
      </c>
      <c r="EJ65" s="11">
        <f>Pohjatiedot!DM34</f>
        <v>5271</v>
      </c>
      <c r="EK65" s="11">
        <f>Pohjatiedot!DN34</f>
        <v>5210</v>
      </c>
      <c r="EL65" s="11">
        <f>Pohjatiedot!DO34</f>
        <v>5146</v>
      </c>
      <c r="EM65" s="11">
        <f>Pohjatiedot!DP34</f>
        <v>5112</v>
      </c>
      <c r="EN65" s="11">
        <f>Pohjatiedot!DQ34</f>
        <v>5100</v>
      </c>
      <c r="EO65" s="11">
        <f>Pohjatiedot!DR34</f>
        <v>5068</v>
      </c>
      <c r="EP65" s="11">
        <f>Pohjatiedot!DS34</f>
        <v>5015</v>
      </c>
      <c r="EQ65" s="11">
        <f>Pohjatiedot!DT34</f>
        <v>4971</v>
      </c>
      <c r="ER65" s="11">
        <f>Pohjatiedot!DU34</f>
        <v>4922</v>
      </c>
      <c r="ES65" s="11">
        <f>Pohjatiedot!DV34</f>
        <v>4883</v>
      </c>
      <c r="ET65" s="11">
        <f>Pohjatiedot!DW34</f>
        <v>4837</v>
      </c>
      <c r="EU65" s="11">
        <f>Pohjatiedot!DX34</f>
        <v>4819</v>
      </c>
      <c r="EV65" s="12">
        <f t="shared" ref="EV65:EV86" si="116">EU65-EI65</f>
        <v>-522</v>
      </c>
      <c r="EW65" s="163">
        <f t="shared" ref="EW65:EW86" si="117">IFERROR(EU65/EI65-1,0)</f>
        <v>-9.7734506646695363E-2</v>
      </c>
      <c r="EY65" s="10" t="str">
        <f>Pohjatiedot!EA34</f>
        <v>Hämeenkyrö</v>
      </c>
      <c r="EZ65" s="11">
        <f>Pohjatiedot!EB34</f>
        <v>1393</v>
      </c>
      <c r="FA65" s="11">
        <f>Pohjatiedot!EC34</f>
        <v>1426</v>
      </c>
      <c r="FB65" s="11">
        <f>Pohjatiedot!ED34</f>
        <v>1422</v>
      </c>
      <c r="FC65" s="11">
        <f>Pohjatiedot!EE34</f>
        <v>1433</v>
      </c>
      <c r="FD65" s="11">
        <f>Pohjatiedot!EF34</f>
        <v>1401</v>
      </c>
      <c r="FE65" s="11">
        <f>Pohjatiedot!EG34</f>
        <v>1372</v>
      </c>
      <c r="FF65" s="11">
        <f>Pohjatiedot!EH34</f>
        <v>1365</v>
      </c>
      <c r="FG65" s="11">
        <f>Pohjatiedot!EI34</f>
        <v>1368</v>
      </c>
      <c r="FH65" s="11">
        <f>Pohjatiedot!EJ34</f>
        <v>1371</v>
      </c>
      <c r="FI65" s="11">
        <f>Pohjatiedot!EK34</f>
        <v>1389</v>
      </c>
      <c r="FJ65" s="11">
        <f>Pohjatiedot!EL34</f>
        <v>1379</v>
      </c>
      <c r="FK65" s="11">
        <f>Pohjatiedot!EM34</f>
        <v>1392</v>
      </c>
      <c r="FL65" s="11">
        <f>Pohjatiedot!EN34</f>
        <v>1381</v>
      </c>
      <c r="FM65" s="12">
        <f t="shared" ref="FM65:FM86" si="118">FL65-EZ65</f>
        <v>-12</v>
      </c>
      <c r="FN65" s="163">
        <f t="shared" ref="FN65:FN86" si="119">IFERROR(FL65/EZ65-1,0)</f>
        <v>-8.6145010768126085E-3</v>
      </c>
      <c r="FP65" s="10" t="str">
        <f>Pohjatiedot!EQ34</f>
        <v>Hämeenkyrö</v>
      </c>
      <c r="FQ65" s="11">
        <f>Pohjatiedot!ER34</f>
        <v>730</v>
      </c>
      <c r="FR65" s="11">
        <f>Pohjatiedot!ES34</f>
        <v>743</v>
      </c>
      <c r="FS65" s="11">
        <f>Pohjatiedot!ET34</f>
        <v>784</v>
      </c>
      <c r="FT65" s="11">
        <f>Pohjatiedot!EU34</f>
        <v>836</v>
      </c>
      <c r="FU65" s="11">
        <f>Pohjatiedot!EV34</f>
        <v>910</v>
      </c>
      <c r="FV65" s="11">
        <f>Pohjatiedot!EW34</f>
        <v>936</v>
      </c>
      <c r="FW65" s="11">
        <f>Pohjatiedot!EX34</f>
        <v>967</v>
      </c>
      <c r="FX65" s="11">
        <f>Pohjatiedot!EY34</f>
        <v>1023</v>
      </c>
      <c r="FY65" s="11">
        <f>Pohjatiedot!EZ34</f>
        <v>1050</v>
      </c>
      <c r="FZ65" s="11">
        <f>Pohjatiedot!FA34</f>
        <v>1092</v>
      </c>
      <c r="GA65" s="11">
        <f>Pohjatiedot!FB34</f>
        <v>1139</v>
      </c>
      <c r="GB65" s="11">
        <f>Pohjatiedot!FC34</f>
        <v>1167</v>
      </c>
      <c r="GC65" s="11">
        <f>Pohjatiedot!FD34</f>
        <v>1171</v>
      </c>
      <c r="GD65" s="12">
        <f t="shared" ref="GD65:GD86" si="120">GC65-FQ65</f>
        <v>441</v>
      </c>
      <c r="GE65" s="163">
        <f t="shared" ref="GE65:GE86" si="121">IFERROR(GC65/FQ65-1,0)</f>
        <v>0.60410958904109591</v>
      </c>
      <c r="GG65" s="10" t="str">
        <f>Pohjatiedot!FG34</f>
        <v>Hämeenkyrö</v>
      </c>
      <c r="GH65" s="11">
        <f>Pohjatiedot!FH34</f>
        <v>305</v>
      </c>
      <c r="GI65" s="11">
        <f>Pohjatiedot!FI34</f>
        <v>310</v>
      </c>
      <c r="GJ65" s="11">
        <f>Pohjatiedot!FJ34</f>
        <v>317</v>
      </c>
      <c r="GK65" s="11">
        <f>Pohjatiedot!FK34</f>
        <v>316</v>
      </c>
      <c r="GL65" s="11">
        <f>Pohjatiedot!FL34</f>
        <v>310</v>
      </c>
      <c r="GM65" s="11">
        <f>Pohjatiedot!FM34</f>
        <v>331</v>
      </c>
      <c r="GN65" s="11">
        <f>Pohjatiedot!FN34</f>
        <v>343</v>
      </c>
      <c r="GO65" s="11">
        <f>Pohjatiedot!FO34</f>
        <v>342</v>
      </c>
      <c r="GP65" s="11">
        <f>Pohjatiedot!FP34</f>
        <v>363</v>
      </c>
      <c r="GQ65" s="11">
        <f>Pohjatiedot!FQ34</f>
        <v>359</v>
      </c>
      <c r="GR65" s="11">
        <f>Pohjatiedot!FR34</f>
        <v>368</v>
      </c>
      <c r="GS65" s="11">
        <f>Pohjatiedot!FS34</f>
        <v>380</v>
      </c>
      <c r="GT65" s="11">
        <f>Pohjatiedot!FT34</f>
        <v>410</v>
      </c>
      <c r="GU65" s="12">
        <f t="shared" ref="GU65:GU86" si="122">GT65-GH65</f>
        <v>105</v>
      </c>
      <c r="GV65" s="163">
        <f t="shared" ref="GV65:GV86" si="123">IFERROR(GT65/GH65-1,0)</f>
        <v>0.34426229508196715</v>
      </c>
      <c r="GX65" s="10" t="str">
        <f>Pohjatiedot!FW34</f>
        <v>Hämeenkyrö</v>
      </c>
      <c r="GY65" s="11">
        <f>Pohjatiedot!FX34</f>
        <v>10510</v>
      </c>
      <c r="GZ65" s="11">
        <f>Pohjatiedot!FY34</f>
        <v>10465</v>
      </c>
      <c r="HA65" s="11">
        <f>Pohjatiedot!FZ34</f>
        <v>10421</v>
      </c>
      <c r="HB65" s="11">
        <f>Pohjatiedot!GA34</f>
        <v>10376</v>
      </c>
      <c r="HC65" s="11">
        <f>Pohjatiedot!GB34</f>
        <v>10328</v>
      </c>
      <c r="HD65" s="11">
        <f>Pohjatiedot!GC34</f>
        <v>10286</v>
      </c>
      <c r="HE65" s="11">
        <f>Pohjatiedot!GD34</f>
        <v>10246</v>
      </c>
      <c r="HF65" s="11">
        <f>Pohjatiedot!GE34</f>
        <v>10210</v>
      </c>
      <c r="HG65" s="11">
        <f>Pohjatiedot!GF34</f>
        <v>10174</v>
      </c>
      <c r="HH65" s="11">
        <f>Pohjatiedot!GG34</f>
        <v>10144</v>
      </c>
      <c r="HI65" s="11">
        <f>Pohjatiedot!GH34</f>
        <v>10110</v>
      </c>
      <c r="HJ65" s="11">
        <f>Pohjatiedot!GI34</f>
        <v>10077</v>
      </c>
      <c r="HK65" s="11">
        <f>Pohjatiedot!GJ34</f>
        <v>10042</v>
      </c>
      <c r="HL65" s="12">
        <f t="shared" ref="HL65:HL86" si="124">HK65-GY65</f>
        <v>-468</v>
      </c>
      <c r="HM65" s="163">
        <f t="shared" ref="HM65:HM86" si="125">IFERROR(HK65/GY65-1,0)</f>
        <v>-4.4529019980970475E-2</v>
      </c>
      <c r="HO65" s="171" t="str">
        <f t="shared" ref="HO65:HO86" si="126">GX65</f>
        <v>Hämeenkyrö</v>
      </c>
      <c r="HP65" s="57">
        <f t="shared" ref="HP65:HP86" si="127">GY65</f>
        <v>10510</v>
      </c>
      <c r="HQ65" s="57">
        <f t="shared" ref="HQ65:HQ86" si="128">HA65</f>
        <v>10421</v>
      </c>
      <c r="HR65" s="57">
        <f t="shared" ref="HR65:HR86" si="129">HF65</f>
        <v>10210</v>
      </c>
      <c r="HS65" s="57">
        <f t="shared" ref="HS65:HS86" si="130">HK65</f>
        <v>10042</v>
      </c>
      <c r="HT65" s="172">
        <f t="shared" ref="HT65:HT86" si="131">HL65</f>
        <v>-468</v>
      </c>
      <c r="HU65" s="163">
        <f t="shared" ref="HU65:HU86" si="132">HM65</f>
        <v>-4.4529019980970475E-2</v>
      </c>
      <c r="HW65" s="171" t="str">
        <f t="shared" si="74"/>
        <v>Hämeenkyrö</v>
      </c>
      <c r="HX65" s="57">
        <f t="shared" si="75"/>
        <v>77</v>
      </c>
      <c r="HY65" s="57">
        <f t="shared" si="76"/>
        <v>82</v>
      </c>
      <c r="HZ65" s="57">
        <f t="shared" si="77"/>
        <v>76</v>
      </c>
      <c r="IA65" s="57">
        <f t="shared" si="78"/>
        <v>74</v>
      </c>
      <c r="IB65" s="172">
        <f t="shared" si="79"/>
        <v>-3</v>
      </c>
      <c r="IC65" s="163">
        <f t="shared" si="80"/>
        <v>-3.8961038961038974E-2</v>
      </c>
      <c r="IE65" s="171" t="str">
        <f t="shared" ref="IE65:IE86" si="133">BA65</f>
        <v>Hämeenkyrö</v>
      </c>
      <c r="IF65" s="57">
        <f t="shared" ref="IF65:IF86" si="134">BB65</f>
        <v>735</v>
      </c>
      <c r="IG65" s="57">
        <f t="shared" ref="IG65:IG86" si="135">BD65</f>
        <v>654</v>
      </c>
      <c r="IH65" s="57">
        <f t="shared" ref="IH65:IH86" si="136">BI65</f>
        <v>521</v>
      </c>
      <c r="II65" s="57">
        <f t="shared" ref="II65:II86" si="137">BN65</f>
        <v>497</v>
      </c>
      <c r="IJ65" s="172">
        <f t="shared" ref="IJ65:IJ86" si="138">BO65</f>
        <v>-238</v>
      </c>
      <c r="IK65" s="9">
        <f t="shared" ref="IK65:IK86" si="139">(IJ65*0.32*0.6+IJ65*0.68*0.95)/$N$7</f>
        <v>-28.491999999999997</v>
      </c>
      <c r="IL65" s="163">
        <f t="shared" si="57"/>
        <v>-0.32380952380952377</v>
      </c>
      <c r="IN65" s="171" t="str">
        <f t="shared" ref="IN65:IN86" si="140">BR65</f>
        <v>Hämeenkyrö</v>
      </c>
      <c r="IO65" s="57">
        <f t="shared" ref="IO65:IO86" si="141">BS65</f>
        <v>755</v>
      </c>
      <c r="IP65" s="57">
        <f t="shared" ref="IP65:IP86" si="142">BU65</f>
        <v>771</v>
      </c>
      <c r="IQ65" s="57">
        <f t="shared" ref="IQ65:IQ86" si="143">BZ65</f>
        <v>705</v>
      </c>
      <c r="IR65" s="57">
        <f t="shared" ref="IR65:IR86" si="144">CE65</f>
        <v>549</v>
      </c>
      <c r="IS65" s="172">
        <f t="shared" ref="IS65:IS86" si="145">CF65</f>
        <v>-206</v>
      </c>
      <c r="IT65" s="9">
        <f t="shared" ref="IT65:IT86" si="146">IS65/$N$8</f>
        <v>-10.3</v>
      </c>
      <c r="IU65" s="163">
        <f t="shared" si="82"/>
        <v>-0.27284768211920529</v>
      </c>
      <c r="IW65" s="171" t="str">
        <f t="shared" si="83"/>
        <v>Hämeenkyrö</v>
      </c>
      <c r="IX65" s="57">
        <f t="shared" si="84"/>
        <v>5341</v>
      </c>
      <c r="IY65" s="57">
        <f t="shared" si="85"/>
        <v>5210</v>
      </c>
      <c r="IZ65" s="57">
        <f t="shared" si="86"/>
        <v>5015</v>
      </c>
      <c r="JA65" s="57">
        <f t="shared" si="87"/>
        <v>4819</v>
      </c>
      <c r="JB65" s="172">
        <f t="shared" si="88"/>
        <v>-522</v>
      </c>
      <c r="JC65" s="163">
        <f t="shared" si="89"/>
        <v>-9.7734506646695363E-2</v>
      </c>
      <c r="JE65" s="171" t="str">
        <f t="shared" ref="JE65:JE86" si="147">EY65</f>
        <v>Hämeenkyrö</v>
      </c>
      <c r="JF65" s="57">
        <f t="shared" ref="JF65:JF86" si="148">EZ65+FQ65+GH65</f>
        <v>2428</v>
      </c>
      <c r="JG65" s="57">
        <f t="shared" ref="JG65:JG86" si="149">FB65+FS65+GJ65</f>
        <v>2523</v>
      </c>
      <c r="JH65" s="57">
        <f t="shared" ref="JH65:JH86" si="150">FG65+FX65+GO65</f>
        <v>2733</v>
      </c>
      <c r="JI65" s="57">
        <f t="shared" ref="JI65:JI86" si="151">FL65+GC65+GT65</f>
        <v>2962</v>
      </c>
      <c r="JJ65" s="172">
        <f t="shared" ref="JJ65:JJ86" si="152">JI65-JF65</f>
        <v>534</v>
      </c>
      <c r="JK65" s="163">
        <f t="shared" ref="JK65:JK86" si="153">IFERROR(JI65/JF65-1,0)</f>
        <v>0.2199341021416803</v>
      </c>
      <c r="JM65" s="171" t="str">
        <f t="shared" si="90"/>
        <v>Hämeenkyrö</v>
      </c>
      <c r="JN65" s="57">
        <f t="shared" si="91"/>
        <v>1393</v>
      </c>
      <c r="JO65" s="57">
        <f t="shared" si="92"/>
        <v>1422</v>
      </c>
      <c r="JP65" s="57">
        <f t="shared" si="93"/>
        <v>1368</v>
      </c>
      <c r="JQ65" s="57">
        <f t="shared" si="94"/>
        <v>1381</v>
      </c>
      <c r="JR65" s="172">
        <f t="shared" si="95"/>
        <v>-12</v>
      </c>
      <c r="JS65" s="163">
        <f t="shared" si="96"/>
        <v>-8.6145010768126085E-3</v>
      </c>
      <c r="JU65" s="171" t="str">
        <f t="shared" ref="JU65:JU86" si="154">JE65</f>
        <v>Hämeenkyrö</v>
      </c>
      <c r="JV65" s="57">
        <f t="shared" ref="JV65:JV86" si="155">JF65-JN65</f>
        <v>1035</v>
      </c>
      <c r="JW65" s="57">
        <f t="shared" ref="JW65:JW86" si="156">JG65-JO65</f>
        <v>1101</v>
      </c>
      <c r="JX65" s="57">
        <f t="shared" ref="JX65:JX86" si="157">JH65-JP65</f>
        <v>1365</v>
      </c>
      <c r="JY65" s="57">
        <f t="shared" ref="JY65:JY86" si="158">JI65-JQ65</f>
        <v>1581</v>
      </c>
      <c r="JZ65" s="172">
        <f t="shared" ref="JZ65:JZ86" si="159">JY65-JV65</f>
        <v>546</v>
      </c>
      <c r="KA65" s="163">
        <f t="shared" ref="KA65:KA86" si="160">IFERROR(JY65/JV65-1,0)</f>
        <v>0.52753623188405796</v>
      </c>
    </row>
    <row r="66" spans="2:287" x14ac:dyDescent="0.25">
      <c r="B66" s="10" t="str">
        <f>Pohjatiedot!C35</f>
        <v>Ikaalinen</v>
      </c>
      <c r="C66" s="11">
        <f>Pohjatiedot!D35</f>
        <v>37</v>
      </c>
      <c r="D66" s="11">
        <f>Pohjatiedot!E35</f>
        <v>42</v>
      </c>
      <c r="E66" s="11">
        <f>Pohjatiedot!F35</f>
        <v>41</v>
      </c>
      <c r="F66" s="11">
        <f>Pohjatiedot!G35</f>
        <v>41</v>
      </c>
      <c r="G66" s="11">
        <f>Pohjatiedot!H35</f>
        <v>41</v>
      </c>
      <c r="H66" s="11">
        <f>Pohjatiedot!I35</f>
        <v>40</v>
      </c>
      <c r="I66" s="11">
        <f>Pohjatiedot!J35</f>
        <v>39</v>
      </c>
      <c r="J66" s="11">
        <f>Pohjatiedot!K35</f>
        <v>39</v>
      </c>
      <c r="K66" s="11">
        <f>Pohjatiedot!L35</f>
        <v>39</v>
      </c>
      <c r="L66" s="11">
        <f>Pohjatiedot!M35</f>
        <v>39</v>
      </c>
      <c r="M66" s="11">
        <f>Pohjatiedot!N35</f>
        <v>39</v>
      </c>
      <c r="N66" s="11">
        <f>Pohjatiedot!O35</f>
        <v>39</v>
      </c>
      <c r="O66" s="11">
        <f>Pohjatiedot!P35</f>
        <v>39</v>
      </c>
      <c r="P66" s="12">
        <f t="shared" si="98"/>
        <v>2</v>
      </c>
      <c r="Q66" s="163">
        <f t="shared" si="99"/>
        <v>5.4054054054053946E-2</v>
      </c>
      <c r="S66" s="10" t="str">
        <f>Pohjatiedot!S35</f>
        <v>Ikaalinen</v>
      </c>
      <c r="T66" s="11">
        <f>Pohjatiedot!T35</f>
        <v>323</v>
      </c>
      <c r="U66" s="11">
        <f>Pohjatiedot!U35</f>
        <v>292</v>
      </c>
      <c r="V66" s="11">
        <f>Pohjatiedot!V35</f>
        <v>270</v>
      </c>
      <c r="W66" s="11">
        <f>Pohjatiedot!W35</f>
        <v>250</v>
      </c>
      <c r="X66" s="11">
        <f>Pohjatiedot!X35</f>
        <v>233</v>
      </c>
      <c r="Y66" s="11">
        <f>Pohjatiedot!Y35</f>
        <v>213</v>
      </c>
      <c r="Z66" s="11">
        <f>Pohjatiedot!Z35</f>
        <v>215</v>
      </c>
      <c r="AA66" s="11">
        <f>Pohjatiedot!AA35</f>
        <v>213</v>
      </c>
      <c r="AB66" s="11">
        <f>Pohjatiedot!AB35</f>
        <v>211</v>
      </c>
      <c r="AC66" s="11">
        <f>Pohjatiedot!AC35</f>
        <v>209</v>
      </c>
      <c r="AD66" s="11">
        <f>Pohjatiedot!AD35</f>
        <v>207</v>
      </c>
      <c r="AE66" s="11">
        <f>Pohjatiedot!AE35</f>
        <v>205</v>
      </c>
      <c r="AF66" s="11">
        <f>Pohjatiedot!AF35</f>
        <v>205</v>
      </c>
      <c r="AG66" s="12">
        <f t="shared" si="100"/>
        <v>-118</v>
      </c>
      <c r="AH66" s="163">
        <f t="shared" si="101"/>
        <v>-0.3653250773993808</v>
      </c>
      <c r="AJ66" s="10" t="str">
        <f>Pohjatiedot!AI35</f>
        <v>Ikaalinen</v>
      </c>
      <c r="AK66" s="11">
        <f>Pohjatiedot!AJ35</f>
        <v>72</v>
      </c>
      <c r="AL66" s="11">
        <f>Pohjatiedot!AK35</f>
        <v>68</v>
      </c>
      <c r="AM66" s="11">
        <f>Pohjatiedot!AL35</f>
        <v>66</v>
      </c>
      <c r="AN66" s="11">
        <f>Pohjatiedot!AM35</f>
        <v>63</v>
      </c>
      <c r="AO66" s="11">
        <f>Pohjatiedot!AN35</f>
        <v>60</v>
      </c>
      <c r="AP66" s="11">
        <f>Pohjatiedot!AO35</f>
        <v>64</v>
      </c>
      <c r="AQ66" s="11">
        <f>Pohjatiedot!AP35</f>
        <v>43</v>
      </c>
      <c r="AR66" s="11">
        <f>Pohjatiedot!AQ35</f>
        <v>45</v>
      </c>
      <c r="AS66" s="11">
        <f>Pohjatiedot!AR35</f>
        <v>45</v>
      </c>
      <c r="AT66" s="11">
        <f>Pohjatiedot!AS35</f>
        <v>44</v>
      </c>
      <c r="AU66" s="11">
        <f>Pohjatiedot!AT35</f>
        <v>44</v>
      </c>
      <c r="AV66" s="11">
        <f>Pohjatiedot!AU35</f>
        <v>44</v>
      </c>
      <c r="AW66" s="11">
        <f>Pohjatiedot!AV35</f>
        <v>43</v>
      </c>
      <c r="AX66" s="12">
        <f t="shared" si="102"/>
        <v>-29</v>
      </c>
      <c r="AY66" s="163">
        <f t="shared" si="103"/>
        <v>-0.40277777777777779</v>
      </c>
      <c r="AZ66" s="16"/>
      <c r="BA66" s="10" t="str">
        <f t="shared" si="104"/>
        <v>Ikaalinen</v>
      </c>
      <c r="BB66" s="11">
        <f t="shared" si="105"/>
        <v>395</v>
      </c>
      <c r="BC66" s="11">
        <f t="shared" si="62"/>
        <v>360</v>
      </c>
      <c r="BD66" s="11">
        <f t="shared" si="63"/>
        <v>336</v>
      </c>
      <c r="BE66" s="11">
        <f t="shared" si="64"/>
        <v>313</v>
      </c>
      <c r="BF66" s="11">
        <f t="shared" si="65"/>
        <v>293</v>
      </c>
      <c r="BG66" s="11">
        <f t="shared" si="66"/>
        <v>277</v>
      </c>
      <c r="BH66" s="11">
        <f t="shared" si="67"/>
        <v>258</v>
      </c>
      <c r="BI66" s="11">
        <f t="shared" si="68"/>
        <v>258</v>
      </c>
      <c r="BJ66" s="11">
        <f t="shared" si="69"/>
        <v>256</v>
      </c>
      <c r="BK66" s="11">
        <f t="shared" si="70"/>
        <v>253</v>
      </c>
      <c r="BL66" s="11">
        <f t="shared" si="71"/>
        <v>251</v>
      </c>
      <c r="BM66" s="11">
        <f t="shared" si="72"/>
        <v>249</v>
      </c>
      <c r="BN66" s="11">
        <f t="shared" si="73"/>
        <v>248</v>
      </c>
      <c r="BO66" s="12">
        <f t="shared" si="106"/>
        <v>-147</v>
      </c>
      <c r="BP66" s="163">
        <f t="shared" si="107"/>
        <v>-0.3721518987341772</v>
      </c>
      <c r="BR66" s="10" t="str">
        <f>Pohjatiedot!AY35</f>
        <v>Ikaalinen</v>
      </c>
      <c r="BS66" s="11">
        <f>Pohjatiedot!AZ35</f>
        <v>432</v>
      </c>
      <c r="BT66" s="11">
        <f>Pohjatiedot!BA35</f>
        <v>433</v>
      </c>
      <c r="BU66" s="11">
        <f>Pohjatiedot!BB35</f>
        <v>440</v>
      </c>
      <c r="BV66" s="11">
        <f>Pohjatiedot!BC35</f>
        <v>427</v>
      </c>
      <c r="BW66" s="11">
        <f>Pohjatiedot!BD35</f>
        <v>429</v>
      </c>
      <c r="BX66" s="11">
        <f>Pohjatiedot!BE35</f>
        <v>406</v>
      </c>
      <c r="BY66" s="11">
        <f>Pohjatiedot!BF35</f>
        <v>393</v>
      </c>
      <c r="BZ66" s="11">
        <f>Pohjatiedot!BG35</f>
        <v>364</v>
      </c>
      <c r="CA66" s="11">
        <f>Pohjatiedot!BH35</f>
        <v>342</v>
      </c>
      <c r="CB66" s="11">
        <f>Pohjatiedot!BI35</f>
        <v>322</v>
      </c>
      <c r="CC66" s="11">
        <f>Pohjatiedot!BJ35</f>
        <v>305</v>
      </c>
      <c r="CD66" s="11">
        <f>Pohjatiedot!BK35</f>
        <v>290</v>
      </c>
      <c r="CE66" s="11">
        <f>Pohjatiedot!BL35</f>
        <v>273</v>
      </c>
      <c r="CF66" s="12">
        <f t="shared" si="108"/>
        <v>-159</v>
      </c>
      <c r="CG66" s="163">
        <f t="shared" si="109"/>
        <v>-0.36805555555555558</v>
      </c>
      <c r="CI66" s="10" t="str">
        <f>Pohjatiedot!BO35</f>
        <v>Ikaalinen</v>
      </c>
      <c r="CJ66" s="11">
        <f>Pohjatiedot!BP35</f>
        <v>211</v>
      </c>
      <c r="CK66" s="11">
        <f>Pohjatiedot!BQ35</f>
        <v>206</v>
      </c>
      <c r="CL66" s="11">
        <f>Pohjatiedot!BR35</f>
        <v>207</v>
      </c>
      <c r="CM66" s="11">
        <f>Pohjatiedot!BS35</f>
        <v>205</v>
      </c>
      <c r="CN66" s="11">
        <f>Pohjatiedot!BT35</f>
        <v>195</v>
      </c>
      <c r="CO66" s="11">
        <f>Pohjatiedot!BU35</f>
        <v>216</v>
      </c>
      <c r="CP66" s="11">
        <f>Pohjatiedot!BV35</f>
        <v>215</v>
      </c>
      <c r="CQ66" s="11">
        <f>Pohjatiedot!BW35</f>
        <v>225</v>
      </c>
      <c r="CR66" s="11">
        <f>Pohjatiedot!BX35</f>
        <v>210</v>
      </c>
      <c r="CS66" s="11">
        <f>Pohjatiedot!BY35</f>
        <v>201</v>
      </c>
      <c r="CT66" s="11">
        <f>Pohjatiedot!BZ35</f>
        <v>192</v>
      </c>
      <c r="CU66" s="11">
        <f>Pohjatiedot!CA35</f>
        <v>186</v>
      </c>
      <c r="CV66" s="11">
        <f>Pohjatiedot!CB35</f>
        <v>181</v>
      </c>
      <c r="CW66" s="12">
        <f t="shared" si="110"/>
        <v>-30</v>
      </c>
      <c r="CX66" s="163">
        <f t="shared" si="111"/>
        <v>-0.14218009478672988</v>
      </c>
      <c r="CZ66" s="10" t="str">
        <f>Pohjatiedot!CE35</f>
        <v>Ikaalinen</v>
      </c>
      <c r="DA66" s="11">
        <f>Pohjatiedot!CF35</f>
        <v>210</v>
      </c>
      <c r="DB66" s="11">
        <f>Pohjatiedot!CG35</f>
        <v>193</v>
      </c>
      <c r="DC66" s="11">
        <f>Pohjatiedot!CH35</f>
        <v>186</v>
      </c>
      <c r="DD66" s="11">
        <f>Pohjatiedot!CI35</f>
        <v>204</v>
      </c>
      <c r="DE66" s="11">
        <f>Pohjatiedot!CJ35</f>
        <v>203</v>
      </c>
      <c r="DF66" s="11">
        <f>Pohjatiedot!CK35</f>
        <v>200</v>
      </c>
      <c r="DG66" s="11">
        <f>Pohjatiedot!CL35</f>
        <v>201</v>
      </c>
      <c r="DH66" s="11">
        <f>Pohjatiedot!CM35</f>
        <v>194</v>
      </c>
      <c r="DI66" s="11">
        <f>Pohjatiedot!CN35</f>
        <v>212</v>
      </c>
      <c r="DJ66" s="11">
        <f>Pohjatiedot!CO35</f>
        <v>211</v>
      </c>
      <c r="DK66" s="11">
        <f>Pohjatiedot!CP35</f>
        <v>217</v>
      </c>
      <c r="DL66" s="11">
        <f>Pohjatiedot!CQ35</f>
        <v>205</v>
      </c>
      <c r="DM66" s="11">
        <f>Pohjatiedot!CR35</f>
        <v>198</v>
      </c>
      <c r="DN66" s="12">
        <f t="shared" si="112"/>
        <v>-12</v>
      </c>
      <c r="DO66" s="163">
        <f t="shared" si="113"/>
        <v>-5.7142857142857162E-2</v>
      </c>
      <c r="DQ66" s="10" t="str">
        <f>Pohjatiedot!CU35</f>
        <v>Ikaalinen</v>
      </c>
      <c r="DR66" s="11">
        <f>Pohjatiedot!CV35</f>
        <v>257</v>
      </c>
      <c r="DS66" s="11">
        <f>Pohjatiedot!CW35</f>
        <v>274</v>
      </c>
      <c r="DT66" s="11">
        <f>Pohjatiedot!CX35</f>
        <v>270</v>
      </c>
      <c r="DU66" s="11">
        <f>Pohjatiedot!CY35</f>
        <v>259</v>
      </c>
      <c r="DV66" s="11">
        <f>Pohjatiedot!CZ35</f>
        <v>263</v>
      </c>
      <c r="DW66" s="11">
        <f>Pohjatiedot!DA35</f>
        <v>258</v>
      </c>
      <c r="DX66" s="11">
        <f>Pohjatiedot!DB35</f>
        <v>264</v>
      </c>
      <c r="DY66" s="11">
        <f>Pohjatiedot!DC35</f>
        <v>266</v>
      </c>
      <c r="DZ66" s="11">
        <f>Pohjatiedot!DD35</f>
        <v>264</v>
      </c>
      <c r="EA66" s="11">
        <f>Pohjatiedot!DE35</f>
        <v>273</v>
      </c>
      <c r="EB66" s="11">
        <f>Pohjatiedot!DF35</f>
        <v>270</v>
      </c>
      <c r="EC66" s="11">
        <f>Pohjatiedot!DG35</f>
        <v>278</v>
      </c>
      <c r="ED66" s="11">
        <f>Pohjatiedot!DH35</f>
        <v>280</v>
      </c>
      <c r="EE66" s="12">
        <f t="shared" si="114"/>
        <v>23</v>
      </c>
      <c r="EF66" s="163">
        <f t="shared" si="115"/>
        <v>8.9494163424124418E-2</v>
      </c>
      <c r="EH66" s="10" t="str">
        <f>Pohjatiedot!DK35</f>
        <v>Ikaalinen</v>
      </c>
      <c r="EI66" s="11">
        <f>Pohjatiedot!DL35</f>
        <v>3306</v>
      </c>
      <c r="EJ66" s="11">
        <f>Pohjatiedot!DM35</f>
        <v>3250</v>
      </c>
      <c r="EK66" s="11">
        <f>Pohjatiedot!DN35</f>
        <v>3177</v>
      </c>
      <c r="EL66" s="11">
        <f>Pohjatiedot!DO35</f>
        <v>3119</v>
      </c>
      <c r="EM66" s="11">
        <f>Pohjatiedot!DP35</f>
        <v>3050</v>
      </c>
      <c r="EN66" s="11">
        <f>Pohjatiedot!DQ35</f>
        <v>3007</v>
      </c>
      <c r="EO66" s="11">
        <f>Pohjatiedot!DR35</f>
        <v>2979</v>
      </c>
      <c r="EP66" s="11">
        <f>Pohjatiedot!DS35</f>
        <v>2947</v>
      </c>
      <c r="EQ66" s="11">
        <f>Pohjatiedot!DT35</f>
        <v>2903</v>
      </c>
      <c r="ER66" s="11">
        <f>Pohjatiedot!DU35</f>
        <v>2874</v>
      </c>
      <c r="ES66" s="11">
        <f>Pohjatiedot!DV35</f>
        <v>2848</v>
      </c>
      <c r="ET66" s="11">
        <f>Pohjatiedot!DW35</f>
        <v>2810</v>
      </c>
      <c r="EU66" s="11">
        <f>Pohjatiedot!DX35</f>
        <v>2791</v>
      </c>
      <c r="EV66" s="12">
        <f t="shared" si="116"/>
        <v>-515</v>
      </c>
      <c r="EW66" s="163">
        <f t="shared" si="117"/>
        <v>-0.15577737447065942</v>
      </c>
      <c r="EY66" s="10" t="str">
        <f>Pohjatiedot!EA35</f>
        <v>Ikaalinen</v>
      </c>
      <c r="EZ66" s="11">
        <f>Pohjatiedot!EB35</f>
        <v>1252</v>
      </c>
      <c r="FA66" s="11">
        <f>Pohjatiedot!EC35</f>
        <v>1239</v>
      </c>
      <c r="FB66" s="11">
        <f>Pohjatiedot!ED35</f>
        <v>1226</v>
      </c>
      <c r="FC66" s="11">
        <f>Pohjatiedot!EE35</f>
        <v>1226</v>
      </c>
      <c r="FD66" s="11">
        <f>Pohjatiedot!EF35</f>
        <v>1217</v>
      </c>
      <c r="FE66" s="11">
        <f>Pohjatiedot!EG35</f>
        <v>1159</v>
      </c>
      <c r="FF66" s="11">
        <f>Pohjatiedot!EH35</f>
        <v>1101</v>
      </c>
      <c r="FG66" s="11">
        <f>Pohjatiedot!EI35</f>
        <v>1066</v>
      </c>
      <c r="FH66" s="11">
        <f>Pohjatiedot!EJ35</f>
        <v>1052</v>
      </c>
      <c r="FI66" s="11">
        <f>Pohjatiedot!EK35</f>
        <v>1010</v>
      </c>
      <c r="FJ66" s="11">
        <f>Pohjatiedot!EL35</f>
        <v>993</v>
      </c>
      <c r="FK66" s="11">
        <f>Pohjatiedot!EM35</f>
        <v>999</v>
      </c>
      <c r="FL66" s="11">
        <f>Pohjatiedot!EN35</f>
        <v>978</v>
      </c>
      <c r="FM66" s="12">
        <f t="shared" si="118"/>
        <v>-274</v>
      </c>
      <c r="FN66" s="163">
        <f t="shared" si="119"/>
        <v>-0.21884984025559107</v>
      </c>
      <c r="FP66" s="10" t="str">
        <f>Pohjatiedot!EQ35</f>
        <v>Ikaalinen</v>
      </c>
      <c r="FQ66" s="11">
        <f>Pohjatiedot!ER35</f>
        <v>640</v>
      </c>
      <c r="FR66" s="11">
        <f>Pohjatiedot!ES35</f>
        <v>671</v>
      </c>
      <c r="FS66" s="11">
        <f>Pohjatiedot!ET35</f>
        <v>713</v>
      </c>
      <c r="FT66" s="11">
        <f>Pohjatiedot!EU35</f>
        <v>737</v>
      </c>
      <c r="FU66" s="11">
        <f>Pohjatiedot!EV35</f>
        <v>765</v>
      </c>
      <c r="FV66" s="11">
        <f>Pohjatiedot!EW35</f>
        <v>826</v>
      </c>
      <c r="FW66" s="11">
        <f>Pohjatiedot!EX35</f>
        <v>870</v>
      </c>
      <c r="FX66" s="11">
        <f>Pohjatiedot!EY35</f>
        <v>904</v>
      </c>
      <c r="FY66" s="11">
        <f>Pohjatiedot!EZ35</f>
        <v>917</v>
      </c>
      <c r="FZ66" s="11">
        <f>Pohjatiedot!FA35</f>
        <v>963</v>
      </c>
      <c r="GA66" s="11">
        <f>Pohjatiedot!FB35</f>
        <v>976</v>
      </c>
      <c r="GB66" s="11">
        <f>Pohjatiedot!FC35</f>
        <v>971</v>
      </c>
      <c r="GC66" s="11">
        <f>Pohjatiedot!FD35</f>
        <v>965</v>
      </c>
      <c r="GD66" s="12">
        <f t="shared" si="120"/>
        <v>325</v>
      </c>
      <c r="GE66" s="163">
        <f t="shared" si="121"/>
        <v>0.5078125</v>
      </c>
      <c r="GG66" s="10" t="str">
        <f>Pohjatiedot!FG35</f>
        <v>Ikaalinen</v>
      </c>
      <c r="GH66" s="11">
        <f>Pohjatiedot!FH35</f>
        <v>263</v>
      </c>
      <c r="GI66" s="11">
        <f>Pohjatiedot!FI35</f>
        <v>256</v>
      </c>
      <c r="GJ66" s="11">
        <f>Pohjatiedot!FJ35</f>
        <v>257</v>
      </c>
      <c r="GK66" s="11">
        <f>Pohjatiedot!FK35</f>
        <v>255</v>
      </c>
      <c r="GL66" s="11">
        <f>Pohjatiedot!FL35</f>
        <v>270</v>
      </c>
      <c r="GM66" s="11">
        <f>Pohjatiedot!FM35</f>
        <v>279</v>
      </c>
      <c r="GN66" s="11">
        <f>Pohjatiedot!FN35</f>
        <v>293</v>
      </c>
      <c r="GO66" s="11">
        <f>Pohjatiedot!FO35</f>
        <v>297</v>
      </c>
      <c r="GP66" s="11">
        <f>Pohjatiedot!FP35</f>
        <v>315</v>
      </c>
      <c r="GQ66" s="11">
        <f>Pohjatiedot!FQ35</f>
        <v>315</v>
      </c>
      <c r="GR66" s="11">
        <f>Pohjatiedot!FR35</f>
        <v>325</v>
      </c>
      <c r="GS66" s="11">
        <f>Pohjatiedot!FS35</f>
        <v>340</v>
      </c>
      <c r="GT66" s="11">
        <f>Pohjatiedot!FT35</f>
        <v>368</v>
      </c>
      <c r="GU66" s="12">
        <f t="shared" si="122"/>
        <v>105</v>
      </c>
      <c r="GV66" s="163">
        <f t="shared" si="123"/>
        <v>0.39923954372623571</v>
      </c>
      <c r="GX66" s="10" t="str">
        <f>Pohjatiedot!FW35</f>
        <v>Ikaalinen</v>
      </c>
      <c r="GY66" s="11">
        <f>Pohjatiedot!FX35</f>
        <v>7003</v>
      </c>
      <c r="GZ66" s="11">
        <f>Pohjatiedot!FY35</f>
        <v>6924</v>
      </c>
      <c r="HA66" s="11">
        <f>Pohjatiedot!FZ35</f>
        <v>6853</v>
      </c>
      <c r="HB66" s="11">
        <f>Pohjatiedot!GA35</f>
        <v>6786</v>
      </c>
      <c r="HC66" s="11">
        <f>Pohjatiedot!GB35</f>
        <v>6726</v>
      </c>
      <c r="HD66" s="11">
        <f>Pohjatiedot!GC35</f>
        <v>6668</v>
      </c>
      <c r="HE66" s="11">
        <f>Pohjatiedot!GD35</f>
        <v>6613</v>
      </c>
      <c r="HF66" s="11">
        <f>Pohjatiedot!GE35</f>
        <v>6560</v>
      </c>
      <c r="HG66" s="11">
        <f>Pohjatiedot!GF35</f>
        <v>6510</v>
      </c>
      <c r="HH66" s="11">
        <f>Pohjatiedot!GG35</f>
        <v>6461</v>
      </c>
      <c r="HI66" s="11">
        <f>Pohjatiedot!GH35</f>
        <v>6416</v>
      </c>
      <c r="HJ66" s="11">
        <f>Pohjatiedot!GI35</f>
        <v>6367</v>
      </c>
      <c r="HK66" s="11">
        <f>Pohjatiedot!GJ35</f>
        <v>6321</v>
      </c>
      <c r="HL66" s="12">
        <f t="shared" si="124"/>
        <v>-682</v>
      </c>
      <c r="HM66" s="163">
        <f t="shared" si="125"/>
        <v>-9.7386834213908369E-2</v>
      </c>
      <c r="HO66" s="171" t="str">
        <f t="shared" si="126"/>
        <v>Ikaalinen</v>
      </c>
      <c r="HP66" s="57">
        <f t="shared" si="127"/>
        <v>7003</v>
      </c>
      <c r="HQ66" s="57">
        <f t="shared" si="128"/>
        <v>6853</v>
      </c>
      <c r="HR66" s="57">
        <f t="shared" si="129"/>
        <v>6560</v>
      </c>
      <c r="HS66" s="57">
        <f t="shared" si="130"/>
        <v>6321</v>
      </c>
      <c r="HT66" s="172">
        <f t="shared" si="131"/>
        <v>-682</v>
      </c>
      <c r="HU66" s="163">
        <f t="shared" si="132"/>
        <v>-9.7386834213908369E-2</v>
      </c>
      <c r="HW66" s="171" t="str">
        <f t="shared" si="74"/>
        <v>Ikaalinen</v>
      </c>
      <c r="HX66" s="57">
        <f t="shared" si="75"/>
        <v>37</v>
      </c>
      <c r="HY66" s="57">
        <f t="shared" si="76"/>
        <v>41</v>
      </c>
      <c r="HZ66" s="57">
        <f t="shared" si="77"/>
        <v>39</v>
      </c>
      <c r="IA66" s="57">
        <f t="shared" si="78"/>
        <v>39</v>
      </c>
      <c r="IB66" s="172">
        <f t="shared" si="79"/>
        <v>2</v>
      </c>
      <c r="IC66" s="163">
        <f t="shared" si="80"/>
        <v>5.4054054054053946E-2</v>
      </c>
      <c r="IE66" s="171" t="str">
        <f t="shared" si="133"/>
        <v>Ikaalinen</v>
      </c>
      <c r="IF66" s="57">
        <f t="shared" si="134"/>
        <v>395</v>
      </c>
      <c r="IG66" s="57">
        <f t="shared" si="135"/>
        <v>336</v>
      </c>
      <c r="IH66" s="57">
        <f t="shared" si="136"/>
        <v>258</v>
      </c>
      <c r="II66" s="57">
        <f t="shared" si="137"/>
        <v>248</v>
      </c>
      <c r="IJ66" s="172">
        <f t="shared" si="138"/>
        <v>-147</v>
      </c>
      <c r="IK66" s="9">
        <f t="shared" si="139"/>
        <v>-17.598000000000003</v>
      </c>
      <c r="IL66" s="163">
        <f t="shared" si="57"/>
        <v>-0.3721518987341772</v>
      </c>
      <c r="IN66" s="171" t="str">
        <f t="shared" si="140"/>
        <v>Ikaalinen</v>
      </c>
      <c r="IO66" s="57">
        <f t="shared" si="141"/>
        <v>432</v>
      </c>
      <c r="IP66" s="57">
        <f t="shared" si="142"/>
        <v>440</v>
      </c>
      <c r="IQ66" s="57">
        <f t="shared" si="143"/>
        <v>364</v>
      </c>
      <c r="IR66" s="57">
        <f t="shared" si="144"/>
        <v>273</v>
      </c>
      <c r="IS66" s="172">
        <f t="shared" si="145"/>
        <v>-159</v>
      </c>
      <c r="IT66" s="9">
        <f t="shared" si="146"/>
        <v>-7.95</v>
      </c>
      <c r="IU66" s="163">
        <f t="shared" si="82"/>
        <v>-0.36805555555555558</v>
      </c>
      <c r="IW66" s="171" t="str">
        <f t="shared" si="83"/>
        <v>Ikaalinen</v>
      </c>
      <c r="IX66" s="57">
        <f t="shared" si="84"/>
        <v>3306</v>
      </c>
      <c r="IY66" s="57">
        <f t="shared" si="85"/>
        <v>3177</v>
      </c>
      <c r="IZ66" s="57">
        <f t="shared" si="86"/>
        <v>2947</v>
      </c>
      <c r="JA66" s="57">
        <f t="shared" si="87"/>
        <v>2791</v>
      </c>
      <c r="JB66" s="172">
        <f t="shared" si="88"/>
        <v>-515</v>
      </c>
      <c r="JC66" s="163">
        <f t="shared" si="89"/>
        <v>-0.15577737447065942</v>
      </c>
      <c r="JE66" s="171" t="str">
        <f t="shared" si="147"/>
        <v>Ikaalinen</v>
      </c>
      <c r="JF66" s="57">
        <f t="shared" si="148"/>
        <v>2155</v>
      </c>
      <c r="JG66" s="57">
        <f t="shared" si="149"/>
        <v>2196</v>
      </c>
      <c r="JH66" s="57">
        <f t="shared" si="150"/>
        <v>2267</v>
      </c>
      <c r="JI66" s="57">
        <f t="shared" si="151"/>
        <v>2311</v>
      </c>
      <c r="JJ66" s="172">
        <f t="shared" si="152"/>
        <v>156</v>
      </c>
      <c r="JK66" s="163">
        <f t="shared" si="153"/>
        <v>7.2389791183294694E-2</v>
      </c>
      <c r="JM66" s="171" t="str">
        <f t="shared" si="90"/>
        <v>Ikaalinen</v>
      </c>
      <c r="JN66" s="57">
        <f t="shared" si="91"/>
        <v>1252</v>
      </c>
      <c r="JO66" s="57">
        <f t="shared" si="92"/>
        <v>1226</v>
      </c>
      <c r="JP66" s="57">
        <f t="shared" si="93"/>
        <v>1066</v>
      </c>
      <c r="JQ66" s="57">
        <f t="shared" si="94"/>
        <v>978</v>
      </c>
      <c r="JR66" s="172">
        <f t="shared" si="95"/>
        <v>-274</v>
      </c>
      <c r="JS66" s="163">
        <f t="shared" si="96"/>
        <v>-0.21884984025559107</v>
      </c>
      <c r="JU66" s="171" t="str">
        <f t="shared" si="154"/>
        <v>Ikaalinen</v>
      </c>
      <c r="JV66" s="57">
        <f t="shared" si="155"/>
        <v>903</v>
      </c>
      <c r="JW66" s="57">
        <f t="shared" si="156"/>
        <v>970</v>
      </c>
      <c r="JX66" s="57">
        <f t="shared" si="157"/>
        <v>1201</v>
      </c>
      <c r="JY66" s="57">
        <f t="shared" si="158"/>
        <v>1333</v>
      </c>
      <c r="JZ66" s="172">
        <f t="shared" si="159"/>
        <v>430</v>
      </c>
      <c r="KA66" s="163">
        <f t="shared" si="160"/>
        <v>0.47619047619047628</v>
      </c>
    </row>
    <row r="67" spans="2:287" x14ac:dyDescent="0.25">
      <c r="B67" s="10" t="str">
        <f>Pohjatiedot!C36</f>
        <v>Juupajoki</v>
      </c>
      <c r="C67" s="11">
        <f>Pohjatiedot!D36</f>
        <v>12</v>
      </c>
      <c r="D67" s="11">
        <f>Pohjatiedot!E36</f>
        <v>11</v>
      </c>
      <c r="E67" s="11">
        <f>Pohjatiedot!F36</f>
        <v>11</v>
      </c>
      <c r="F67" s="11">
        <f>Pohjatiedot!G36</f>
        <v>11</v>
      </c>
      <c r="G67" s="11">
        <f>Pohjatiedot!H36</f>
        <v>11</v>
      </c>
      <c r="H67" s="11">
        <f>Pohjatiedot!I36</f>
        <v>11</v>
      </c>
      <c r="I67" s="11">
        <f>Pohjatiedot!J36</f>
        <v>11</v>
      </c>
      <c r="J67" s="11">
        <f>Pohjatiedot!K36</f>
        <v>11</v>
      </c>
      <c r="K67" s="11">
        <f>Pohjatiedot!L36</f>
        <v>11</v>
      </c>
      <c r="L67" s="11">
        <f>Pohjatiedot!M36</f>
        <v>11</v>
      </c>
      <c r="M67" s="11">
        <f>Pohjatiedot!N36</f>
        <v>10</v>
      </c>
      <c r="N67" s="11">
        <f>Pohjatiedot!O36</f>
        <v>10</v>
      </c>
      <c r="O67" s="11">
        <f>Pohjatiedot!P36</f>
        <v>10</v>
      </c>
      <c r="P67" s="12">
        <f t="shared" si="98"/>
        <v>-2</v>
      </c>
      <c r="Q67" s="163">
        <f t="shared" si="99"/>
        <v>-0.16666666666666663</v>
      </c>
      <c r="S67" s="10" t="str">
        <f>Pohjatiedot!S36</f>
        <v>Juupajoki</v>
      </c>
      <c r="T67" s="11">
        <f>Pohjatiedot!T36</f>
        <v>79</v>
      </c>
      <c r="U67" s="11">
        <f>Pohjatiedot!U36</f>
        <v>75</v>
      </c>
      <c r="V67" s="11">
        <f>Pohjatiedot!V36</f>
        <v>65</v>
      </c>
      <c r="W67" s="11">
        <f>Pohjatiedot!W36</f>
        <v>64</v>
      </c>
      <c r="X67" s="11">
        <f>Pohjatiedot!X36</f>
        <v>64</v>
      </c>
      <c r="Y67" s="11">
        <f>Pohjatiedot!Y36</f>
        <v>61</v>
      </c>
      <c r="Z67" s="11">
        <f>Pohjatiedot!Z36</f>
        <v>60</v>
      </c>
      <c r="AA67" s="11">
        <f>Pohjatiedot!AA36</f>
        <v>59</v>
      </c>
      <c r="AB67" s="11">
        <f>Pohjatiedot!AB36</f>
        <v>58</v>
      </c>
      <c r="AC67" s="11">
        <f>Pohjatiedot!AC36</f>
        <v>58</v>
      </c>
      <c r="AD67" s="11">
        <f>Pohjatiedot!AD36</f>
        <v>57</v>
      </c>
      <c r="AE67" s="11">
        <f>Pohjatiedot!AE36</f>
        <v>57</v>
      </c>
      <c r="AF67" s="11">
        <f>Pohjatiedot!AF36</f>
        <v>57</v>
      </c>
      <c r="AG67" s="12">
        <f t="shared" si="100"/>
        <v>-22</v>
      </c>
      <c r="AH67" s="163">
        <f t="shared" si="101"/>
        <v>-0.27848101265822789</v>
      </c>
      <c r="AJ67" s="10" t="str">
        <f>Pohjatiedot!AI36</f>
        <v>Juupajoki</v>
      </c>
      <c r="AK67" s="11">
        <f>Pohjatiedot!AJ36</f>
        <v>30</v>
      </c>
      <c r="AL67" s="11">
        <f>Pohjatiedot!AK36</f>
        <v>19</v>
      </c>
      <c r="AM67" s="11">
        <f>Pohjatiedot!AL36</f>
        <v>24</v>
      </c>
      <c r="AN67" s="11">
        <f>Pohjatiedot!AM36</f>
        <v>15</v>
      </c>
      <c r="AO67" s="11">
        <f>Pohjatiedot!AN36</f>
        <v>13</v>
      </c>
      <c r="AP67" s="11">
        <f>Pohjatiedot!AO36</f>
        <v>16</v>
      </c>
      <c r="AQ67" s="11">
        <f>Pohjatiedot!AP36</f>
        <v>15</v>
      </c>
      <c r="AR67" s="11">
        <f>Pohjatiedot!AQ36</f>
        <v>14</v>
      </c>
      <c r="AS67" s="11">
        <f>Pohjatiedot!AR36</f>
        <v>13</v>
      </c>
      <c r="AT67" s="11">
        <f>Pohjatiedot!AS36</f>
        <v>12</v>
      </c>
      <c r="AU67" s="11">
        <f>Pohjatiedot!AT36</f>
        <v>13</v>
      </c>
      <c r="AV67" s="11">
        <f>Pohjatiedot!AU36</f>
        <v>13</v>
      </c>
      <c r="AW67" s="11">
        <f>Pohjatiedot!AV36</f>
        <v>12</v>
      </c>
      <c r="AX67" s="12">
        <f t="shared" si="102"/>
        <v>-18</v>
      </c>
      <c r="AY67" s="163">
        <f t="shared" si="103"/>
        <v>-0.6</v>
      </c>
      <c r="AZ67" s="16"/>
      <c r="BA67" s="10" t="str">
        <f t="shared" si="104"/>
        <v>Juupajoki</v>
      </c>
      <c r="BB67" s="11">
        <f t="shared" si="105"/>
        <v>109</v>
      </c>
      <c r="BC67" s="11">
        <f t="shared" si="62"/>
        <v>94</v>
      </c>
      <c r="BD67" s="11">
        <f t="shared" si="63"/>
        <v>89</v>
      </c>
      <c r="BE67" s="11">
        <f t="shared" si="64"/>
        <v>79</v>
      </c>
      <c r="BF67" s="11">
        <f t="shared" si="65"/>
        <v>77</v>
      </c>
      <c r="BG67" s="11">
        <f t="shared" si="66"/>
        <v>77</v>
      </c>
      <c r="BH67" s="11">
        <f t="shared" si="67"/>
        <v>75</v>
      </c>
      <c r="BI67" s="11">
        <f t="shared" si="68"/>
        <v>73</v>
      </c>
      <c r="BJ67" s="11">
        <f t="shared" si="69"/>
        <v>71</v>
      </c>
      <c r="BK67" s="11">
        <f t="shared" si="70"/>
        <v>70</v>
      </c>
      <c r="BL67" s="11">
        <f t="shared" si="71"/>
        <v>70</v>
      </c>
      <c r="BM67" s="11">
        <f t="shared" si="72"/>
        <v>70</v>
      </c>
      <c r="BN67" s="11">
        <f t="shared" si="73"/>
        <v>69</v>
      </c>
      <c r="BO67" s="12">
        <f t="shared" si="106"/>
        <v>-40</v>
      </c>
      <c r="BP67" s="163">
        <f t="shared" si="107"/>
        <v>-0.3669724770642202</v>
      </c>
      <c r="BR67" s="10" t="str">
        <f>Pohjatiedot!AY36</f>
        <v>Juupajoki</v>
      </c>
      <c r="BS67" s="11">
        <f>Pohjatiedot!AZ36</f>
        <v>118</v>
      </c>
      <c r="BT67" s="11">
        <f>Pohjatiedot!BA36</f>
        <v>127</v>
      </c>
      <c r="BU67" s="11">
        <f>Pohjatiedot!BB36</f>
        <v>127</v>
      </c>
      <c r="BV67" s="11">
        <f>Pohjatiedot!BC36</f>
        <v>128</v>
      </c>
      <c r="BW67" s="11">
        <f>Pohjatiedot!BD36</f>
        <v>122</v>
      </c>
      <c r="BX67" s="11">
        <f>Pohjatiedot!BE36</f>
        <v>116</v>
      </c>
      <c r="BY67" s="11">
        <f>Pohjatiedot!BF36</f>
        <v>110</v>
      </c>
      <c r="BZ67" s="11">
        <f>Pohjatiedot!BG36</f>
        <v>96</v>
      </c>
      <c r="CA67" s="11">
        <f>Pohjatiedot!BH36</f>
        <v>93</v>
      </c>
      <c r="CB67" s="11">
        <f>Pohjatiedot!BI36</f>
        <v>84</v>
      </c>
      <c r="CC67" s="11">
        <f>Pohjatiedot!BJ36</f>
        <v>83</v>
      </c>
      <c r="CD67" s="11">
        <f>Pohjatiedot!BK36</f>
        <v>82</v>
      </c>
      <c r="CE67" s="11">
        <f>Pohjatiedot!BL36</f>
        <v>80</v>
      </c>
      <c r="CF67" s="12">
        <f t="shared" si="108"/>
        <v>-38</v>
      </c>
      <c r="CG67" s="163">
        <f t="shared" si="109"/>
        <v>-0.32203389830508478</v>
      </c>
      <c r="CI67" s="10" t="str">
        <f>Pohjatiedot!BO36</f>
        <v>Juupajoki</v>
      </c>
      <c r="CJ67" s="11">
        <f>Pohjatiedot!BP36</f>
        <v>76</v>
      </c>
      <c r="CK67" s="11">
        <f>Pohjatiedot!BQ36</f>
        <v>65</v>
      </c>
      <c r="CL67" s="11">
        <f>Pohjatiedot!BR36</f>
        <v>64</v>
      </c>
      <c r="CM67" s="11">
        <f>Pohjatiedot!BS36</f>
        <v>57</v>
      </c>
      <c r="CN67" s="11">
        <f>Pohjatiedot!BT36</f>
        <v>58</v>
      </c>
      <c r="CO67" s="11">
        <f>Pohjatiedot!BU36</f>
        <v>58</v>
      </c>
      <c r="CP67" s="11">
        <f>Pohjatiedot!BV36</f>
        <v>56</v>
      </c>
      <c r="CQ67" s="11">
        <f>Pohjatiedot!BW36</f>
        <v>65</v>
      </c>
      <c r="CR67" s="11">
        <f>Pohjatiedot!BX36</f>
        <v>63</v>
      </c>
      <c r="CS67" s="11">
        <f>Pohjatiedot!BY36</f>
        <v>65</v>
      </c>
      <c r="CT67" s="11">
        <f>Pohjatiedot!BZ36</f>
        <v>53</v>
      </c>
      <c r="CU67" s="11">
        <f>Pohjatiedot!CA36</f>
        <v>48</v>
      </c>
      <c r="CV67" s="11">
        <f>Pohjatiedot!CB36</f>
        <v>42</v>
      </c>
      <c r="CW67" s="12">
        <f t="shared" si="110"/>
        <v>-34</v>
      </c>
      <c r="CX67" s="163">
        <f t="shared" si="111"/>
        <v>-0.44736842105263153</v>
      </c>
      <c r="CZ67" s="10" t="str">
        <f>Pohjatiedot!CE36</f>
        <v>Juupajoki</v>
      </c>
      <c r="DA67" s="11">
        <f>Pohjatiedot!CF36</f>
        <v>52</v>
      </c>
      <c r="DB67" s="11">
        <f>Pohjatiedot!CG36</f>
        <v>65</v>
      </c>
      <c r="DC67" s="11">
        <f>Pohjatiedot!CH36</f>
        <v>60</v>
      </c>
      <c r="DD67" s="11">
        <f>Pohjatiedot!CI36</f>
        <v>68</v>
      </c>
      <c r="DE67" s="11">
        <f>Pohjatiedot!CJ36</f>
        <v>58</v>
      </c>
      <c r="DF67" s="11">
        <f>Pohjatiedot!CK36</f>
        <v>57</v>
      </c>
      <c r="DG67" s="11">
        <f>Pohjatiedot!CL36</f>
        <v>52</v>
      </c>
      <c r="DH67" s="11">
        <f>Pohjatiedot!CM36</f>
        <v>52</v>
      </c>
      <c r="DI67" s="11">
        <f>Pohjatiedot!CN36</f>
        <v>52</v>
      </c>
      <c r="DJ67" s="11">
        <f>Pohjatiedot!CO36</f>
        <v>50</v>
      </c>
      <c r="DK67" s="11">
        <f>Pohjatiedot!CP36</f>
        <v>57</v>
      </c>
      <c r="DL67" s="11">
        <f>Pohjatiedot!CQ36</f>
        <v>56</v>
      </c>
      <c r="DM67" s="11">
        <f>Pohjatiedot!CR36</f>
        <v>58</v>
      </c>
      <c r="DN67" s="12">
        <f t="shared" si="112"/>
        <v>6</v>
      </c>
      <c r="DO67" s="163">
        <f t="shared" si="113"/>
        <v>0.11538461538461542</v>
      </c>
      <c r="DQ67" s="10" t="str">
        <f>Pohjatiedot!CU36</f>
        <v>Juupajoki</v>
      </c>
      <c r="DR67" s="11">
        <f>Pohjatiedot!CV36</f>
        <v>54</v>
      </c>
      <c r="DS67" s="11">
        <f>Pohjatiedot!CW36</f>
        <v>48</v>
      </c>
      <c r="DT67" s="11">
        <f>Pohjatiedot!CX36</f>
        <v>48</v>
      </c>
      <c r="DU67" s="11">
        <f>Pohjatiedot!CY36</f>
        <v>46</v>
      </c>
      <c r="DV67" s="11">
        <f>Pohjatiedot!CZ36</f>
        <v>52</v>
      </c>
      <c r="DW67" s="11">
        <f>Pohjatiedot!DA36</f>
        <v>49</v>
      </c>
      <c r="DX67" s="11">
        <f>Pohjatiedot!DB36</f>
        <v>54</v>
      </c>
      <c r="DY67" s="11">
        <f>Pohjatiedot!DC36</f>
        <v>50</v>
      </c>
      <c r="DZ67" s="11">
        <f>Pohjatiedot!DD36</f>
        <v>49</v>
      </c>
      <c r="EA67" s="11">
        <f>Pohjatiedot!DE36</f>
        <v>50</v>
      </c>
      <c r="EB67" s="11">
        <f>Pohjatiedot!DF36</f>
        <v>48</v>
      </c>
      <c r="EC67" s="11">
        <f>Pohjatiedot!DG36</f>
        <v>47</v>
      </c>
      <c r="ED67" s="11">
        <f>Pohjatiedot!DH36</f>
        <v>47</v>
      </c>
      <c r="EE67" s="12">
        <f t="shared" si="114"/>
        <v>-7</v>
      </c>
      <c r="EF67" s="163">
        <f t="shared" si="115"/>
        <v>-0.12962962962962965</v>
      </c>
      <c r="EH67" s="10" t="str">
        <f>Pohjatiedot!DK36</f>
        <v>Juupajoki</v>
      </c>
      <c r="EI67" s="11">
        <f>Pohjatiedot!DL36</f>
        <v>884</v>
      </c>
      <c r="EJ67" s="11">
        <f>Pohjatiedot!DM36</f>
        <v>860</v>
      </c>
      <c r="EK67" s="11">
        <f>Pohjatiedot!DN36</f>
        <v>844</v>
      </c>
      <c r="EL67" s="11">
        <f>Pohjatiedot!DO36</f>
        <v>824</v>
      </c>
      <c r="EM67" s="11">
        <f>Pohjatiedot!DP36</f>
        <v>806</v>
      </c>
      <c r="EN67" s="11">
        <f>Pohjatiedot!DQ36</f>
        <v>784</v>
      </c>
      <c r="EO67" s="11">
        <f>Pohjatiedot!DR36</f>
        <v>763</v>
      </c>
      <c r="EP67" s="11">
        <f>Pohjatiedot!DS36</f>
        <v>753</v>
      </c>
      <c r="EQ67" s="11">
        <f>Pohjatiedot!DT36</f>
        <v>742</v>
      </c>
      <c r="ER67" s="11">
        <f>Pohjatiedot!DU36</f>
        <v>731</v>
      </c>
      <c r="ES67" s="11">
        <f>Pohjatiedot!DV36</f>
        <v>725</v>
      </c>
      <c r="ET67" s="11">
        <f>Pohjatiedot!DW36</f>
        <v>719</v>
      </c>
      <c r="EU67" s="11">
        <f>Pohjatiedot!DX36</f>
        <v>707</v>
      </c>
      <c r="EV67" s="12">
        <f t="shared" si="116"/>
        <v>-177</v>
      </c>
      <c r="EW67" s="163">
        <f t="shared" si="117"/>
        <v>-0.20022624434389136</v>
      </c>
      <c r="EY67" s="10" t="str">
        <f>Pohjatiedot!EA36</f>
        <v>Juupajoki</v>
      </c>
      <c r="EZ67" s="11">
        <f>Pohjatiedot!EB36</f>
        <v>322</v>
      </c>
      <c r="FA67" s="11">
        <f>Pohjatiedot!EC36</f>
        <v>329</v>
      </c>
      <c r="FB67" s="11">
        <f>Pohjatiedot!ED36</f>
        <v>321</v>
      </c>
      <c r="FC67" s="11">
        <f>Pohjatiedot!EE36</f>
        <v>320</v>
      </c>
      <c r="FD67" s="11">
        <f>Pohjatiedot!EF36</f>
        <v>314</v>
      </c>
      <c r="FE67" s="11">
        <f>Pohjatiedot!EG36</f>
        <v>318</v>
      </c>
      <c r="FF67" s="11">
        <f>Pohjatiedot!EH36</f>
        <v>306</v>
      </c>
      <c r="FG67" s="11">
        <f>Pohjatiedot!EI36</f>
        <v>297</v>
      </c>
      <c r="FH67" s="11">
        <f>Pohjatiedot!EJ36</f>
        <v>287</v>
      </c>
      <c r="FI67" s="11">
        <f>Pohjatiedot!EK36</f>
        <v>272</v>
      </c>
      <c r="FJ67" s="11">
        <f>Pohjatiedot!EL36</f>
        <v>266</v>
      </c>
      <c r="FK67" s="11">
        <f>Pohjatiedot!EM36</f>
        <v>258</v>
      </c>
      <c r="FL67" s="11">
        <f>Pohjatiedot!EN36</f>
        <v>260</v>
      </c>
      <c r="FM67" s="12">
        <f t="shared" si="118"/>
        <v>-62</v>
      </c>
      <c r="FN67" s="163">
        <f t="shared" si="119"/>
        <v>-0.19254658385093171</v>
      </c>
      <c r="FP67" s="10" t="str">
        <f>Pohjatiedot!EQ36</f>
        <v>Juupajoki</v>
      </c>
      <c r="FQ67" s="11">
        <f>Pohjatiedot!ER36</f>
        <v>181</v>
      </c>
      <c r="FR67" s="11">
        <f>Pohjatiedot!ES36</f>
        <v>180</v>
      </c>
      <c r="FS67" s="11">
        <f>Pohjatiedot!ET36</f>
        <v>182</v>
      </c>
      <c r="FT67" s="11">
        <f>Pohjatiedot!EU36</f>
        <v>183</v>
      </c>
      <c r="FU67" s="11">
        <f>Pohjatiedot!EV36</f>
        <v>193</v>
      </c>
      <c r="FV67" s="11">
        <f>Pohjatiedot!EW36</f>
        <v>197</v>
      </c>
      <c r="FW67" s="11">
        <f>Pohjatiedot!EX36</f>
        <v>212</v>
      </c>
      <c r="FX67" s="11">
        <f>Pohjatiedot!EY36</f>
        <v>219</v>
      </c>
      <c r="FY67" s="11">
        <f>Pohjatiedot!EZ36</f>
        <v>224</v>
      </c>
      <c r="FZ67" s="11">
        <f>Pohjatiedot!FA36</f>
        <v>238</v>
      </c>
      <c r="GA67" s="11">
        <f>Pohjatiedot!FB36</f>
        <v>240</v>
      </c>
      <c r="GB67" s="11">
        <f>Pohjatiedot!FC36</f>
        <v>245</v>
      </c>
      <c r="GC67" s="11">
        <f>Pohjatiedot!FD36</f>
        <v>241</v>
      </c>
      <c r="GD67" s="12">
        <f t="shared" si="120"/>
        <v>60</v>
      </c>
      <c r="GE67" s="163">
        <f t="shared" si="121"/>
        <v>0.33149171270718236</v>
      </c>
      <c r="GG67" s="10" t="str">
        <f>Pohjatiedot!FG36</f>
        <v>Juupajoki</v>
      </c>
      <c r="GH67" s="11">
        <f>Pohjatiedot!FH36</f>
        <v>76</v>
      </c>
      <c r="GI67" s="11">
        <f>Pohjatiedot!FI36</f>
        <v>75</v>
      </c>
      <c r="GJ67" s="11">
        <f>Pohjatiedot!FJ36</f>
        <v>79</v>
      </c>
      <c r="GK67" s="11">
        <f>Pohjatiedot!FK36</f>
        <v>83</v>
      </c>
      <c r="GL67" s="11">
        <f>Pohjatiedot!FL36</f>
        <v>82</v>
      </c>
      <c r="GM67" s="11">
        <f>Pohjatiedot!FM36</f>
        <v>83</v>
      </c>
      <c r="GN67" s="11">
        <f>Pohjatiedot!FN36</f>
        <v>87</v>
      </c>
      <c r="GO67" s="11">
        <f>Pohjatiedot!FO36</f>
        <v>87</v>
      </c>
      <c r="GP67" s="11">
        <f>Pohjatiedot!FP36</f>
        <v>90</v>
      </c>
      <c r="GQ67" s="11">
        <f>Pohjatiedot!FQ36</f>
        <v>92</v>
      </c>
      <c r="GR67" s="11">
        <f>Pohjatiedot!FR36</f>
        <v>92</v>
      </c>
      <c r="GS67" s="11">
        <f>Pohjatiedot!FS36</f>
        <v>94</v>
      </c>
      <c r="GT67" s="11">
        <f>Pohjatiedot!FT36</f>
        <v>98</v>
      </c>
      <c r="GU67" s="12">
        <f t="shared" si="122"/>
        <v>22</v>
      </c>
      <c r="GV67" s="163">
        <f t="shared" si="123"/>
        <v>0.28947368421052633</v>
      </c>
      <c r="GX67" s="10" t="str">
        <f>Pohjatiedot!FW36</f>
        <v>Juupajoki</v>
      </c>
      <c r="GY67" s="11">
        <f>Pohjatiedot!FX36</f>
        <v>1884</v>
      </c>
      <c r="GZ67" s="11">
        <f>Pohjatiedot!FY36</f>
        <v>1854</v>
      </c>
      <c r="HA67" s="11">
        <f>Pohjatiedot!FZ36</f>
        <v>1825</v>
      </c>
      <c r="HB67" s="11">
        <f>Pohjatiedot!GA36</f>
        <v>1799</v>
      </c>
      <c r="HC67" s="11">
        <f>Pohjatiedot!GB36</f>
        <v>1773</v>
      </c>
      <c r="HD67" s="11">
        <f>Pohjatiedot!GC36</f>
        <v>1750</v>
      </c>
      <c r="HE67" s="11">
        <f>Pohjatiedot!GD36</f>
        <v>1726</v>
      </c>
      <c r="HF67" s="11">
        <f>Pohjatiedot!GE36</f>
        <v>1703</v>
      </c>
      <c r="HG67" s="11">
        <f>Pohjatiedot!GF36</f>
        <v>1682</v>
      </c>
      <c r="HH67" s="11">
        <f>Pohjatiedot!GG36</f>
        <v>1663</v>
      </c>
      <c r="HI67" s="11">
        <f>Pohjatiedot!GH36</f>
        <v>1644</v>
      </c>
      <c r="HJ67" s="11">
        <f>Pohjatiedot!GI36</f>
        <v>1629</v>
      </c>
      <c r="HK67" s="11">
        <f>Pohjatiedot!GJ36</f>
        <v>1612</v>
      </c>
      <c r="HL67" s="12">
        <f t="shared" si="124"/>
        <v>-272</v>
      </c>
      <c r="HM67" s="163">
        <f t="shared" si="125"/>
        <v>-0.14437367303609339</v>
      </c>
      <c r="HO67" s="171" t="str">
        <f t="shared" si="126"/>
        <v>Juupajoki</v>
      </c>
      <c r="HP67" s="57">
        <f t="shared" si="127"/>
        <v>1884</v>
      </c>
      <c r="HQ67" s="57">
        <f t="shared" si="128"/>
        <v>1825</v>
      </c>
      <c r="HR67" s="57">
        <f t="shared" si="129"/>
        <v>1703</v>
      </c>
      <c r="HS67" s="57">
        <f t="shared" si="130"/>
        <v>1612</v>
      </c>
      <c r="HT67" s="172">
        <f t="shared" si="131"/>
        <v>-272</v>
      </c>
      <c r="HU67" s="163">
        <f t="shared" si="132"/>
        <v>-0.14437367303609339</v>
      </c>
      <c r="HW67" s="171" t="str">
        <f t="shared" si="74"/>
        <v>Juupajoki</v>
      </c>
      <c r="HX67" s="57">
        <f t="shared" si="75"/>
        <v>12</v>
      </c>
      <c r="HY67" s="57">
        <f t="shared" si="76"/>
        <v>11</v>
      </c>
      <c r="HZ67" s="57">
        <f t="shared" si="77"/>
        <v>11</v>
      </c>
      <c r="IA67" s="57">
        <f t="shared" si="78"/>
        <v>10</v>
      </c>
      <c r="IB67" s="172">
        <f t="shared" si="79"/>
        <v>-2</v>
      </c>
      <c r="IC67" s="163">
        <f t="shared" si="80"/>
        <v>-0.16666666666666663</v>
      </c>
      <c r="IE67" s="171" t="str">
        <f t="shared" si="133"/>
        <v>Juupajoki</v>
      </c>
      <c r="IF67" s="57">
        <f t="shared" si="134"/>
        <v>109</v>
      </c>
      <c r="IG67" s="57">
        <f t="shared" si="135"/>
        <v>89</v>
      </c>
      <c r="IH67" s="57">
        <f t="shared" si="136"/>
        <v>73</v>
      </c>
      <c r="II67" s="57">
        <f t="shared" si="137"/>
        <v>69</v>
      </c>
      <c r="IJ67" s="172">
        <f t="shared" si="138"/>
        <v>-40</v>
      </c>
      <c r="IK67" s="9">
        <f t="shared" si="139"/>
        <v>-4.7885714285714283</v>
      </c>
      <c r="IL67" s="163">
        <f t="shared" si="57"/>
        <v>-0.3669724770642202</v>
      </c>
      <c r="IN67" s="171" t="str">
        <f t="shared" si="140"/>
        <v>Juupajoki</v>
      </c>
      <c r="IO67" s="57">
        <f t="shared" si="141"/>
        <v>118</v>
      </c>
      <c r="IP67" s="57">
        <f t="shared" si="142"/>
        <v>127</v>
      </c>
      <c r="IQ67" s="57">
        <f t="shared" si="143"/>
        <v>96</v>
      </c>
      <c r="IR67" s="57">
        <f t="shared" si="144"/>
        <v>80</v>
      </c>
      <c r="IS67" s="172">
        <f t="shared" si="145"/>
        <v>-38</v>
      </c>
      <c r="IT67" s="9">
        <f t="shared" si="146"/>
        <v>-1.9</v>
      </c>
      <c r="IU67" s="163">
        <f t="shared" si="82"/>
        <v>-0.32203389830508478</v>
      </c>
      <c r="IW67" s="171" t="str">
        <f t="shared" si="83"/>
        <v>Juupajoki</v>
      </c>
      <c r="IX67" s="57">
        <f t="shared" si="84"/>
        <v>884</v>
      </c>
      <c r="IY67" s="57">
        <f t="shared" si="85"/>
        <v>844</v>
      </c>
      <c r="IZ67" s="57">
        <f t="shared" si="86"/>
        <v>753</v>
      </c>
      <c r="JA67" s="57">
        <f t="shared" si="87"/>
        <v>707</v>
      </c>
      <c r="JB67" s="172">
        <f t="shared" si="88"/>
        <v>-177</v>
      </c>
      <c r="JC67" s="163">
        <f t="shared" si="89"/>
        <v>-0.20022624434389136</v>
      </c>
      <c r="JE67" s="171" t="str">
        <f t="shared" si="147"/>
        <v>Juupajoki</v>
      </c>
      <c r="JF67" s="57">
        <f t="shared" si="148"/>
        <v>579</v>
      </c>
      <c r="JG67" s="57">
        <f t="shared" si="149"/>
        <v>582</v>
      </c>
      <c r="JH67" s="57">
        <f t="shared" si="150"/>
        <v>603</v>
      </c>
      <c r="JI67" s="57">
        <f t="shared" si="151"/>
        <v>599</v>
      </c>
      <c r="JJ67" s="172">
        <f t="shared" si="152"/>
        <v>20</v>
      </c>
      <c r="JK67" s="163">
        <f t="shared" si="153"/>
        <v>3.4542314335060498E-2</v>
      </c>
      <c r="JM67" s="171" t="str">
        <f t="shared" si="90"/>
        <v>Juupajoki</v>
      </c>
      <c r="JN67" s="57">
        <f t="shared" si="91"/>
        <v>322</v>
      </c>
      <c r="JO67" s="57">
        <f t="shared" si="92"/>
        <v>321</v>
      </c>
      <c r="JP67" s="57">
        <f t="shared" si="93"/>
        <v>297</v>
      </c>
      <c r="JQ67" s="57">
        <f t="shared" si="94"/>
        <v>260</v>
      </c>
      <c r="JR67" s="172">
        <f t="shared" si="95"/>
        <v>-62</v>
      </c>
      <c r="JS67" s="163">
        <f t="shared" si="96"/>
        <v>-0.19254658385093171</v>
      </c>
      <c r="JU67" s="171" t="str">
        <f t="shared" si="154"/>
        <v>Juupajoki</v>
      </c>
      <c r="JV67" s="57">
        <f t="shared" si="155"/>
        <v>257</v>
      </c>
      <c r="JW67" s="57">
        <f t="shared" si="156"/>
        <v>261</v>
      </c>
      <c r="JX67" s="57">
        <f t="shared" si="157"/>
        <v>306</v>
      </c>
      <c r="JY67" s="57">
        <f t="shared" si="158"/>
        <v>339</v>
      </c>
      <c r="JZ67" s="172">
        <f t="shared" si="159"/>
        <v>82</v>
      </c>
      <c r="KA67" s="163">
        <f t="shared" si="160"/>
        <v>0.31906614785992216</v>
      </c>
    </row>
    <row r="68" spans="2:287" x14ac:dyDescent="0.25">
      <c r="B68" s="10" t="str">
        <f>Pohjatiedot!C37</f>
        <v>Kangasala</v>
      </c>
      <c r="C68" s="11">
        <f>Pohjatiedot!D37</f>
        <v>286</v>
      </c>
      <c r="D68" s="11">
        <f>Pohjatiedot!E37</f>
        <v>316</v>
      </c>
      <c r="E68" s="11">
        <f>Pohjatiedot!F37</f>
        <v>316</v>
      </c>
      <c r="F68" s="11">
        <f>Pohjatiedot!G37</f>
        <v>318</v>
      </c>
      <c r="G68" s="11">
        <f>Pohjatiedot!H37</f>
        <v>318</v>
      </c>
      <c r="H68" s="11">
        <f>Pohjatiedot!I37</f>
        <v>318</v>
      </c>
      <c r="I68" s="11">
        <f>Pohjatiedot!J37</f>
        <v>319</v>
      </c>
      <c r="J68" s="11">
        <f>Pohjatiedot!K37</f>
        <v>320</v>
      </c>
      <c r="K68" s="11">
        <f>Pohjatiedot!L37</f>
        <v>320</v>
      </c>
      <c r="L68" s="11">
        <f>Pohjatiedot!M37</f>
        <v>320</v>
      </c>
      <c r="M68" s="11">
        <f>Pohjatiedot!N37</f>
        <v>318</v>
      </c>
      <c r="N68" s="11">
        <f>Pohjatiedot!O37</f>
        <v>318</v>
      </c>
      <c r="O68" s="11">
        <f>Pohjatiedot!P37</f>
        <v>318</v>
      </c>
      <c r="P68" s="12">
        <f t="shared" si="98"/>
        <v>32</v>
      </c>
      <c r="Q68" s="163">
        <f t="shared" si="99"/>
        <v>0.11188811188811187</v>
      </c>
      <c r="S68" s="10" t="str">
        <f>Pohjatiedot!S37</f>
        <v>Kangasala</v>
      </c>
      <c r="T68" s="11">
        <f>Pohjatiedot!T37</f>
        <v>1917</v>
      </c>
      <c r="U68" s="11">
        <f>Pohjatiedot!U37</f>
        <v>1825</v>
      </c>
      <c r="V68" s="11">
        <f>Pohjatiedot!V37</f>
        <v>1789</v>
      </c>
      <c r="W68" s="11">
        <f>Pohjatiedot!W37</f>
        <v>1743</v>
      </c>
      <c r="X68" s="11">
        <f>Pohjatiedot!X37</f>
        <v>1678</v>
      </c>
      <c r="Y68" s="11">
        <f>Pohjatiedot!Y37</f>
        <v>1691</v>
      </c>
      <c r="Z68" s="11">
        <f>Pohjatiedot!Z37</f>
        <v>1714</v>
      </c>
      <c r="AA68" s="11">
        <f>Pohjatiedot!AA37</f>
        <v>1716</v>
      </c>
      <c r="AB68" s="11">
        <f>Pohjatiedot!AB37</f>
        <v>1719</v>
      </c>
      <c r="AC68" s="11">
        <f>Pohjatiedot!AC37</f>
        <v>1719</v>
      </c>
      <c r="AD68" s="11">
        <f>Pohjatiedot!AD37</f>
        <v>1722</v>
      </c>
      <c r="AE68" s="11">
        <f>Pohjatiedot!AE37</f>
        <v>1721</v>
      </c>
      <c r="AF68" s="11">
        <f>Pohjatiedot!AF37</f>
        <v>1721</v>
      </c>
      <c r="AG68" s="12">
        <f t="shared" si="100"/>
        <v>-196</v>
      </c>
      <c r="AH68" s="163">
        <f t="shared" si="101"/>
        <v>-0.10224308815858107</v>
      </c>
      <c r="AJ68" s="10" t="str">
        <f>Pohjatiedot!AI37</f>
        <v>Kangasala</v>
      </c>
      <c r="AK68" s="11">
        <f>Pohjatiedot!AJ37</f>
        <v>438</v>
      </c>
      <c r="AL68" s="11">
        <f>Pohjatiedot!AK37</f>
        <v>430</v>
      </c>
      <c r="AM68" s="11">
        <f>Pohjatiedot!AL37</f>
        <v>401</v>
      </c>
      <c r="AN68" s="11">
        <f>Pohjatiedot!AM37</f>
        <v>407</v>
      </c>
      <c r="AO68" s="11">
        <f>Pohjatiedot!AN37</f>
        <v>427</v>
      </c>
      <c r="AP68" s="11">
        <f>Pohjatiedot!AO37</f>
        <v>350</v>
      </c>
      <c r="AQ68" s="11">
        <f>Pohjatiedot!AP37</f>
        <v>336</v>
      </c>
      <c r="AR68" s="11">
        <f>Pohjatiedot!AQ37</f>
        <v>356</v>
      </c>
      <c r="AS68" s="11">
        <f>Pohjatiedot!AR37</f>
        <v>356</v>
      </c>
      <c r="AT68" s="11">
        <f>Pohjatiedot!AS37</f>
        <v>358</v>
      </c>
      <c r="AU68" s="11">
        <f>Pohjatiedot!AT37</f>
        <v>358</v>
      </c>
      <c r="AV68" s="11">
        <f>Pohjatiedot!AU37</f>
        <v>359</v>
      </c>
      <c r="AW68" s="11">
        <f>Pohjatiedot!AV37</f>
        <v>359</v>
      </c>
      <c r="AX68" s="12">
        <f t="shared" si="102"/>
        <v>-79</v>
      </c>
      <c r="AY68" s="163">
        <f t="shared" si="103"/>
        <v>-0.18036529680365299</v>
      </c>
      <c r="AZ68" s="16"/>
      <c r="BA68" s="10" t="str">
        <f t="shared" si="104"/>
        <v>Kangasala</v>
      </c>
      <c r="BB68" s="11">
        <f t="shared" si="105"/>
        <v>2355</v>
      </c>
      <c r="BC68" s="11">
        <f t="shared" si="62"/>
        <v>2255</v>
      </c>
      <c r="BD68" s="11">
        <f t="shared" si="63"/>
        <v>2190</v>
      </c>
      <c r="BE68" s="11">
        <f t="shared" si="64"/>
        <v>2150</v>
      </c>
      <c r="BF68" s="11">
        <f t="shared" si="65"/>
        <v>2105</v>
      </c>
      <c r="BG68" s="11">
        <f t="shared" si="66"/>
        <v>2041</v>
      </c>
      <c r="BH68" s="11">
        <f t="shared" si="67"/>
        <v>2050</v>
      </c>
      <c r="BI68" s="11">
        <f t="shared" si="68"/>
        <v>2072</v>
      </c>
      <c r="BJ68" s="11">
        <f t="shared" si="69"/>
        <v>2075</v>
      </c>
      <c r="BK68" s="11">
        <f t="shared" si="70"/>
        <v>2077</v>
      </c>
      <c r="BL68" s="11">
        <f t="shared" si="71"/>
        <v>2080</v>
      </c>
      <c r="BM68" s="11">
        <f t="shared" si="72"/>
        <v>2080</v>
      </c>
      <c r="BN68" s="11">
        <f t="shared" si="73"/>
        <v>2080</v>
      </c>
      <c r="BO68" s="12">
        <f t="shared" si="106"/>
        <v>-275</v>
      </c>
      <c r="BP68" s="163">
        <f t="shared" si="107"/>
        <v>-0.11677282377919318</v>
      </c>
      <c r="BR68" s="10" t="str">
        <f>Pohjatiedot!AY37</f>
        <v>Kangasala</v>
      </c>
      <c r="BS68" s="11">
        <f>Pohjatiedot!AZ37</f>
        <v>2675</v>
      </c>
      <c r="BT68" s="11">
        <f>Pohjatiedot!BA37</f>
        <v>2674</v>
      </c>
      <c r="BU68" s="11">
        <f>Pohjatiedot!BB37</f>
        <v>2641</v>
      </c>
      <c r="BV68" s="11">
        <f>Pohjatiedot!BC37</f>
        <v>2614</v>
      </c>
      <c r="BW68" s="11">
        <f>Pohjatiedot!BD37</f>
        <v>2560</v>
      </c>
      <c r="BX68" s="11">
        <f>Pohjatiedot!BE37</f>
        <v>2542</v>
      </c>
      <c r="BY68" s="11">
        <f>Pohjatiedot!BF37</f>
        <v>2474</v>
      </c>
      <c r="BZ68" s="11">
        <f>Pohjatiedot!BG37</f>
        <v>2371</v>
      </c>
      <c r="CA68" s="11">
        <f>Pohjatiedot!BH37</f>
        <v>2297</v>
      </c>
      <c r="CB68" s="11">
        <f>Pohjatiedot!BI37</f>
        <v>2249</v>
      </c>
      <c r="CC68" s="11">
        <f>Pohjatiedot!BJ37</f>
        <v>2199</v>
      </c>
      <c r="CD68" s="11">
        <f>Pohjatiedot!BK37</f>
        <v>2134</v>
      </c>
      <c r="CE68" s="11">
        <f>Pohjatiedot!BL37</f>
        <v>2138</v>
      </c>
      <c r="CF68" s="12">
        <f t="shared" si="108"/>
        <v>-537</v>
      </c>
      <c r="CG68" s="163">
        <f t="shared" si="109"/>
        <v>-0.20074766355140183</v>
      </c>
      <c r="CI68" s="10" t="str">
        <f>Pohjatiedot!BO37</f>
        <v>Kangasala</v>
      </c>
      <c r="CJ68" s="11">
        <f>Pohjatiedot!BP37</f>
        <v>1304</v>
      </c>
      <c r="CK68" s="11">
        <f>Pohjatiedot!BQ37</f>
        <v>1340</v>
      </c>
      <c r="CL68" s="11">
        <f>Pohjatiedot!BR37</f>
        <v>1348</v>
      </c>
      <c r="CM68" s="11">
        <f>Pohjatiedot!BS37</f>
        <v>1346</v>
      </c>
      <c r="CN68" s="11">
        <f>Pohjatiedot!BT37</f>
        <v>1368</v>
      </c>
      <c r="CO68" s="11">
        <f>Pohjatiedot!BU37</f>
        <v>1351</v>
      </c>
      <c r="CP68" s="11">
        <f>Pohjatiedot!BV37</f>
        <v>1340</v>
      </c>
      <c r="CQ68" s="11">
        <f>Pohjatiedot!BW37</f>
        <v>1319</v>
      </c>
      <c r="CR68" s="11">
        <f>Pohjatiedot!BX37</f>
        <v>1306</v>
      </c>
      <c r="CS68" s="11">
        <f>Pohjatiedot!BY37</f>
        <v>1290</v>
      </c>
      <c r="CT68" s="11">
        <f>Pohjatiedot!BZ37</f>
        <v>1257</v>
      </c>
      <c r="CU68" s="11">
        <f>Pohjatiedot!CA37</f>
        <v>1248</v>
      </c>
      <c r="CV68" s="11">
        <f>Pohjatiedot!CB37</f>
        <v>1196</v>
      </c>
      <c r="CW68" s="12">
        <f t="shared" si="110"/>
        <v>-108</v>
      </c>
      <c r="CX68" s="163">
        <f t="shared" si="111"/>
        <v>-8.2822085889570518E-2</v>
      </c>
      <c r="CZ68" s="10" t="str">
        <f>Pohjatiedot!CE37</f>
        <v>Kangasala</v>
      </c>
      <c r="DA68" s="11">
        <f>Pohjatiedot!CF37</f>
        <v>1124</v>
      </c>
      <c r="DB68" s="11">
        <f>Pohjatiedot!CG37</f>
        <v>1157</v>
      </c>
      <c r="DC68" s="11">
        <f>Pohjatiedot!CH37</f>
        <v>1226</v>
      </c>
      <c r="DD68" s="11">
        <f>Pohjatiedot!CI37</f>
        <v>1257</v>
      </c>
      <c r="DE68" s="11">
        <f>Pohjatiedot!CJ37</f>
        <v>1287</v>
      </c>
      <c r="DF68" s="11">
        <f>Pohjatiedot!CK37</f>
        <v>1298</v>
      </c>
      <c r="DG68" s="11">
        <f>Pohjatiedot!CL37</f>
        <v>1295</v>
      </c>
      <c r="DH68" s="11">
        <f>Pohjatiedot!CM37</f>
        <v>1316</v>
      </c>
      <c r="DI68" s="11">
        <f>Pohjatiedot!CN37</f>
        <v>1303</v>
      </c>
      <c r="DJ68" s="11">
        <f>Pohjatiedot!CO37</f>
        <v>1291</v>
      </c>
      <c r="DK68" s="11">
        <f>Pohjatiedot!CP37</f>
        <v>1273</v>
      </c>
      <c r="DL68" s="11">
        <f>Pohjatiedot!CQ37</f>
        <v>1262</v>
      </c>
      <c r="DM68" s="11">
        <f>Pohjatiedot!CR37</f>
        <v>1245</v>
      </c>
      <c r="DN68" s="12">
        <f t="shared" si="112"/>
        <v>121</v>
      </c>
      <c r="DO68" s="163">
        <f t="shared" si="113"/>
        <v>0.10765124555160144</v>
      </c>
      <c r="DQ68" s="10" t="str">
        <f>Pohjatiedot!CU37</f>
        <v>Kangasala</v>
      </c>
      <c r="DR68" s="11">
        <f>Pohjatiedot!CV37</f>
        <v>1255</v>
      </c>
      <c r="DS68" s="11">
        <f>Pohjatiedot!CW37</f>
        <v>1274</v>
      </c>
      <c r="DT68" s="11">
        <f>Pohjatiedot!CX37</f>
        <v>1298</v>
      </c>
      <c r="DU68" s="11">
        <f>Pohjatiedot!CY37</f>
        <v>1321</v>
      </c>
      <c r="DV68" s="11">
        <f>Pohjatiedot!CZ37</f>
        <v>1335</v>
      </c>
      <c r="DW68" s="11">
        <f>Pohjatiedot!DA37</f>
        <v>1379</v>
      </c>
      <c r="DX68" s="11">
        <f>Pohjatiedot!DB37</f>
        <v>1403</v>
      </c>
      <c r="DY68" s="11">
        <f>Pohjatiedot!DC37</f>
        <v>1426</v>
      </c>
      <c r="DZ68" s="11">
        <f>Pohjatiedot!DD37</f>
        <v>1458</v>
      </c>
      <c r="EA68" s="11">
        <f>Pohjatiedot!DE37</f>
        <v>1464</v>
      </c>
      <c r="EB68" s="11">
        <f>Pohjatiedot!DF37</f>
        <v>1481</v>
      </c>
      <c r="EC68" s="11">
        <f>Pohjatiedot!DG37</f>
        <v>1485</v>
      </c>
      <c r="ED68" s="11">
        <f>Pohjatiedot!DH37</f>
        <v>1468</v>
      </c>
      <c r="EE68" s="12">
        <f t="shared" si="114"/>
        <v>213</v>
      </c>
      <c r="EF68" s="163">
        <f t="shared" si="115"/>
        <v>0.16972111553784863</v>
      </c>
      <c r="EH68" s="10" t="str">
        <f>Pohjatiedot!DK37</f>
        <v>Kangasala</v>
      </c>
      <c r="EI68" s="11">
        <f>Pohjatiedot!DL37</f>
        <v>16364</v>
      </c>
      <c r="EJ68" s="11">
        <f>Pohjatiedot!DM37</f>
        <v>16383</v>
      </c>
      <c r="EK68" s="11">
        <f>Pohjatiedot!DN37</f>
        <v>16452</v>
      </c>
      <c r="EL68" s="11">
        <f>Pohjatiedot!DO37</f>
        <v>16508</v>
      </c>
      <c r="EM68" s="11">
        <f>Pohjatiedot!DP37</f>
        <v>16565</v>
      </c>
      <c r="EN68" s="11">
        <f>Pohjatiedot!DQ37</f>
        <v>16638</v>
      </c>
      <c r="EO68" s="11">
        <f>Pohjatiedot!DR37</f>
        <v>16667</v>
      </c>
      <c r="EP68" s="11">
        <f>Pohjatiedot!DS37</f>
        <v>16716</v>
      </c>
      <c r="EQ68" s="11">
        <f>Pohjatiedot!DT37</f>
        <v>16754</v>
      </c>
      <c r="ER68" s="11">
        <f>Pohjatiedot!DU37</f>
        <v>16791</v>
      </c>
      <c r="ES68" s="11">
        <f>Pohjatiedot!DV37</f>
        <v>16783</v>
      </c>
      <c r="ET68" s="11">
        <f>Pohjatiedot!DW37</f>
        <v>16800</v>
      </c>
      <c r="EU68" s="11">
        <f>Pohjatiedot!DX37</f>
        <v>16838</v>
      </c>
      <c r="EV68" s="12">
        <f t="shared" si="116"/>
        <v>474</v>
      </c>
      <c r="EW68" s="163">
        <f t="shared" si="117"/>
        <v>2.8966022977267247E-2</v>
      </c>
      <c r="EY68" s="10" t="str">
        <f>Pohjatiedot!EA37</f>
        <v>Kangasala</v>
      </c>
      <c r="EZ68" s="11">
        <f>Pohjatiedot!EB37</f>
        <v>3661</v>
      </c>
      <c r="FA68" s="11">
        <f>Pohjatiedot!EC37</f>
        <v>3754</v>
      </c>
      <c r="FB68" s="11">
        <f>Pohjatiedot!ED37</f>
        <v>3748</v>
      </c>
      <c r="FC68" s="11">
        <f>Pohjatiedot!EE37</f>
        <v>3716</v>
      </c>
      <c r="FD68" s="11">
        <f>Pohjatiedot!EF37</f>
        <v>3692</v>
      </c>
      <c r="FE68" s="11">
        <f>Pohjatiedot!EG37</f>
        <v>3628</v>
      </c>
      <c r="FF68" s="11">
        <f>Pohjatiedot!EH37</f>
        <v>3640</v>
      </c>
      <c r="FG68" s="11">
        <f>Pohjatiedot!EI37</f>
        <v>3648</v>
      </c>
      <c r="FH68" s="11">
        <f>Pohjatiedot!EJ37</f>
        <v>3649</v>
      </c>
      <c r="FI68" s="11">
        <f>Pohjatiedot!EK37</f>
        <v>3631</v>
      </c>
      <c r="FJ68" s="11">
        <f>Pohjatiedot!EL37</f>
        <v>3690</v>
      </c>
      <c r="FK68" s="11">
        <f>Pohjatiedot!EM37</f>
        <v>3718</v>
      </c>
      <c r="FL68" s="11">
        <f>Pohjatiedot!EN37</f>
        <v>3762</v>
      </c>
      <c r="FM68" s="12">
        <f t="shared" si="118"/>
        <v>101</v>
      </c>
      <c r="FN68" s="163">
        <f t="shared" si="119"/>
        <v>2.7588090685604971E-2</v>
      </c>
      <c r="FP68" s="10" t="str">
        <f>Pohjatiedot!EQ37</f>
        <v>Kangasala</v>
      </c>
      <c r="FQ68" s="11">
        <f>Pohjatiedot!ER37</f>
        <v>1972</v>
      </c>
      <c r="FR68" s="11">
        <f>Pohjatiedot!ES37</f>
        <v>2063</v>
      </c>
      <c r="FS68" s="11">
        <f>Pohjatiedot!ET37</f>
        <v>2201</v>
      </c>
      <c r="FT68" s="11">
        <f>Pohjatiedot!EU37</f>
        <v>2336</v>
      </c>
      <c r="FU68" s="11">
        <f>Pohjatiedot!EV37</f>
        <v>2473</v>
      </c>
      <c r="FV68" s="11">
        <f>Pohjatiedot!EW37</f>
        <v>2603</v>
      </c>
      <c r="FW68" s="11">
        <f>Pohjatiedot!EX37</f>
        <v>2708</v>
      </c>
      <c r="FX68" s="11">
        <f>Pohjatiedot!EY37</f>
        <v>2817</v>
      </c>
      <c r="FY68" s="11">
        <f>Pohjatiedot!EZ37</f>
        <v>2886</v>
      </c>
      <c r="FZ68" s="11">
        <f>Pohjatiedot!FA37</f>
        <v>3016</v>
      </c>
      <c r="GA68" s="11">
        <f>Pohjatiedot!FB37</f>
        <v>3093</v>
      </c>
      <c r="GB68" s="11">
        <f>Pohjatiedot!FC37</f>
        <v>3174</v>
      </c>
      <c r="GC68" s="11">
        <f>Pohjatiedot!FD37</f>
        <v>3178</v>
      </c>
      <c r="GD68" s="12">
        <f t="shared" si="120"/>
        <v>1206</v>
      </c>
      <c r="GE68" s="163">
        <f t="shared" si="121"/>
        <v>0.61156186612576069</v>
      </c>
      <c r="GG68" s="10" t="str">
        <f>Pohjatiedot!FG37</f>
        <v>Kangasala</v>
      </c>
      <c r="GH68" s="11">
        <f>Pohjatiedot!FH37</f>
        <v>680</v>
      </c>
      <c r="GI68" s="11">
        <f>Pohjatiedot!FI37</f>
        <v>689</v>
      </c>
      <c r="GJ68" s="11">
        <f>Pohjatiedot!FJ37</f>
        <v>699</v>
      </c>
      <c r="GK68" s="11">
        <f>Pohjatiedot!FK37</f>
        <v>755</v>
      </c>
      <c r="GL68" s="11">
        <f>Pohjatiedot!FL37</f>
        <v>801</v>
      </c>
      <c r="GM68" s="11">
        <f>Pohjatiedot!FM37</f>
        <v>868</v>
      </c>
      <c r="GN68" s="11">
        <f>Pohjatiedot!FN37</f>
        <v>916</v>
      </c>
      <c r="GO68" s="11">
        <f>Pohjatiedot!FO37</f>
        <v>939</v>
      </c>
      <c r="GP68" s="11">
        <f>Pohjatiedot!FP37</f>
        <v>1017</v>
      </c>
      <c r="GQ68" s="11">
        <f>Pohjatiedot!FQ37</f>
        <v>1044</v>
      </c>
      <c r="GR68" s="11">
        <f>Pohjatiedot!FR37</f>
        <v>1096</v>
      </c>
      <c r="GS68" s="11">
        <f>Pohjatiedot!FS37</f>
        <v>1141</v>
      </c>
      <c r="GT68" s="11">
        <f>Pohjatiedot!FT37</f>
        <v>1222</v>
      </c>
      <c r="GU68" s="12">
        <f t="shared" si="122"/>
        <v>542</v>
      </c>
      <c r="GV68" s="163">
        <f t="shared" si="123"/>
        <v>0.79705882352941182</v>
      </c>
      <c r="GX68" s="10" t="str">
        <f>Pohjatiedot!FW37</f>
        <v>Kangasala</v>
      </c>
      <c r="GY68" s="11">
        <f>Pohjatiedot!FX37</f>
        <v>31676</v>
      </c>
      <c r="GZ68" s="11">
        <f>Pohjatiedot!FY37</f>
        <v>31905</v>
      </c>
      <c r="HA68" s="11">
        <f>Pohjatiedot!FZ37</f>
        <v>32119</v>
      </c>
      <c r="HB68" s="11">
        <f>Pohjatiedot!GA37</f>
        <v>32321</v>
      </c>
      <c r="HC68" s="11">
        <f>Pohjatiedot!GB37</f>
        <v>32504</v>
      </c>
      <c r="HD68" s="11">
        <f>Pohjatiedot!GC37</f>
        <v>32666</v>
      </c>
      <c r="HE68" s="11">
        <f>Pohjatiedot!GD37</f>
        <v>32812</v>
      </c>
      <c r="HF68" s="11">
        <f>Pohjatiedot!GE37</f>
        <v>32944</v>
      </c>
      <c r="HG68" s="11">
        <f>Pohjatiedot!GF37</f>
        <v>33065</v>
      </c>
      <c r="HH68" s="11">
        <f>Pohjatiedot!GG37</f>
        <v>33173</v>
      </c>
      <c r="HI68" s="11">
        <f>Pohjatiedot!GH37</f>
        <v>33270</v>
      </c>
      <c r="HJ68" s="11">
        <f>Pohjatiedot!GI37</f>
        <v>33360</v>
      </c>
      <c r="HK68" s="11">
        <f>Pohjatiedot!GJ37</f>
        <v>33445</v>
      </c>
      <c r="HL68" s="12">
        <f t="shared" si="124"/>
        <v>1769</v>
      </c>
      <c r="HM68" s="163">
        <f t="shared" si="125"/>
        <v>5.5846697815380653E-2</v>
      </c>
      <c r="HO68" s="171" t="str">
        <f t="shared" si="126"/>
        <v>Kangasala</v>
      </c>
      <c r="HP68" s="57">
        <f t="shared" si="127"/>
        <v>31676</v>
      </c>
      <c r="HQ68" s="57">
        <f t="shared" si="128"/>
        <v>32119</v>
      </c>
      <c r="HR68" s="57">
        <f t="shared" si="129"/>
        <v>32944</v>
      </c>
      <c r="HS68" s="57">
        <f t="shared" si="130"/>
        <v>33445</v>
      </c>
      <c r="HT68" s="172">
        <f t="shared" si="131"/>
        <v>1769</v>
      </c>
      <c r="HU68" s="163">
        <f t="shared" si="132"/>
        <v>5.5846697815380653E-2</v>
      </c>
      <c r="HW68" s="171" t="str">
        <f t="shared" si="74"/>
        <v>Kangasala</v>
      </c>
      <c r="HX68" s="57">
        <f t="shared" si="75"/>
        <v>286</v>
      </c>
      <c r="HY68" s="57">
        <f t="shared" si="76"/>
        <v>316</v>
      </c>
      <c r="HZ68" s="57">
        <f t="shared" si="77"/>
        <v>320</v>
      </c>
      <c r="IA68" s="57">
        <f t="shared" si="78"/>
        <v>318</v>
      </c>
      <c r="IB68" s="172">
        <f t="shared" si="79"/>
        <v>32</v>
      </c>
      <c r="IC68" s="163">
        <f t="shared" si="80"/>
        <v>0.11188811188811187</v>
      </c>
      <c r="IE68" s="171" t="str">
        <f t="shared" si="133"/>
        <v>Kangasala</v>
      </c>
      <c r="IF68" s="57">
        <f t="shared" si="134"/>
        <v>2355</v>
      </c>
      <c r="IG68" s="57">
        <f t="shared" si="135"/>
        <v>2190</v>
      </c>
      <c r="IH68" s="57">
        <f t="shared" si="136"/>
        <v>2072</v>
      </c>
      <c r="II68" s="57">
        <f t="shared" si="137"/>
        <v>2080</v>
      </c>
      <c r="IJ68" s="172">
        <f t="shared" si="138"/>
        <v>-275</v>
      </c>
      <c r="IK68" s="9">
        <f t="shared" si="139"/>
        <v>-32.921428571428571</v>
      </c>
      <c r="IL68" s="163">
        <f t="shared" si="57"/>
        <v>-0.11677282377919318</v>
      </c>
      <c r="IN68" s="171" t="str">
        <f t="shared" si="140"/>
        <v>Kangasala</v>
      </c>
      <c r="IO68" s="57">
        <f t="shared" si="141"/>
        <v>2675</v>
      </c>
      <c r="IP68" s="57">
        <f t="shared" si="142"/>
        <v>2641</v>
      </c>
      <c r="IQ68" s="57">
        <f t="shared" si="143"/>
        <v>2371</v>
      </c>
      <c r="IR68" s="57">
        <f t="shared" si="144"/>
        <v>2138</v>
      </c>
      <c r="IS68" s="172">
        <f t="shared" si="145"/>
        <v>-537</v>
      </c>
      <c r="IT68" s="9">
        <f t="shared" si="146"/>
        <v>-26.85</v>
      </c>
      <c r="IU68" s="163">
        <f t="shared" si="82"/>
        <v>-0.20074766355140183</v>
      </c>
      <c r="IW68" s="171" t="str">
        <f t="shared" si="83"/>
        <v>Kangasala</v>
      </c>
      <c r="IX68" s="57">
        <f t="shared" si="84"/>
        <v>16364</v>
      </c>
      <c r="IY68" s="57">
        <f t="shared" si="85"/>
        <v>16452</v>
      </c>
      <c r="IZ68" s="57">
        <f t="shared" si="86"/>
        <v>16716</v>
      </c>
      <c r="JA68" s="57">
        <f t="shared" si="87"/>
        <v>16838</v>
      </c>
      <c r="JB68" s="172">
        <f t="shared" si="88"/>
        <v>474</v>
      </c>
      <c r="JC68" s="163">
        <f t="shared" si="89"/>
        <v>2.8966022977267247E-2</v>
      </c>
      <c r="JE68" s="171" t="str">
        <f t="shared" si="147"/>
        <v>Kangasala</v>
      </c>
      <c r="JF68" s="57">
        <f t="shared" si="148"/>
        <v>6313</v>
      </c>
      <c r="JG68" s="57">
        <f t="shared" si="149"/>
        <v>6648</v>
      </c>
      <c r="JH68" s="57">
        <f t="shared" si="150"/>
        <v>7404</v>
      </c>
      <c r="JI68" s="57">
        <f t="shared" si="151"/>
        <v>8162</v>
      </c>
      <c r="JJ68" s="172">
        <f t="shared" si="152"/>
        <v>1849</v>
      </c>
      <c r="JK68" s="163">
        <f t="shared" si="153"/>
        <v>0.2928876920639949</v>
      </c>
      <c r="JM68" s="171" t="str">
        <f t="shared" si="90"/>
        <v>Kangasala</v>
      </c>
      <c r="JN68" s="57">
        <f t="shared" si="91"/>
        <v>3661</v>
      </c>
      <c r="JO68" s="57">
        <f t="shared" si="92"/>
        <v>3748</v>
      </c>
      <c r="JP68" s="57">
        <f t="shared" si="93"/>
        <v>3648</v>
      </c>
      <c r="JQ68" s="57">
        <f t="shared" si="94"/>
        <v>3762</v>
      </c>
      <c r="JR68" s="172">
        <f t="shared" si="95"/>
        <v>101</v>
      </c>
      <c r="JS68" s="163">
        <f t="shared" si="96"/>
        <v>2.7588090685604971E-2</v>
      </c>
      <c r="JU68" s="171" t="str">
        <f t="shared" si="154"/>
        <v>Kangasala</v>
      </c>
      <c r="JV68" s="57">
        <f t="shared" si="155"/>
        <v>2652</v>
      </c>
      <c r="JW68" s="57">
        <f t="shared" si="156"/>
        <v>2900</v>
      </c>
      <c r="JX68" s="57">
        <f t="shared" si="157"/>
        <v>3756</v>
      </c>
      <c r="JY68" s="57">
        <f t="shared" si="158"/>
        <v>4400</v>
      </c>
      <c r="JZ68" s="172">
        <f t="shared" si="159"/>
        <v>1748</v>
      </c>
      <c r="KA68" s="163">
        <f t="shared" si="160"/>
        <v>0.65912518853695334</v>
      </c>
    </row>
    <row r="69" spans="2:287" x14ac:dyDescent="0.25">
      <c r="B69" s="10" t="str">
        <f>Pohjatiedot!C38</f>
        <v>Kihniö</v>
      </c>
      <c r="C69" s="11">
        <f>Pohjatiedot!D38</f>
        <v>8</v>
      </c>
      <c r="D69" s="11">
        <f>Pohjatiedot!E38</f>
        <v>10</v>
      </c>
      <c r="E69" s="11">
        <f>Pohjatiedot!F38</f>
        <v>10</v>
      </c>
      <c r="F69" s="11">
        <f>Pohjatiedot!G38</f>
        <v>10</v>
      </c>
      <c r="G69" s="11">
        <f>Pohjatiedot!H38</f>
        <v>9</v>
      </c>
      <c r="H69" s="11">
        <f>Pohjatiedot!I38</f>
        <v>8</v>
      </c>
      <c r="I69" s="11">
        <f>Pohjatiedot!J38</f>
        <v>8</v>
      </c>
      <c r="J69" s="11">
        <f>Pohjatiedot!K38</f>
        <v>8</v>
      </c>
      <c r="K69" s="11">
        <f>Pohjatiedot!L38</f>
        <v>8</v>
      </c>
      <c r="L69" s="11">
        <f>Pohjatiedot!M38</f>
        <v>8</v>
      </c>
      <c r="M69" s="11">
        <f>Pohjatiedot!N38</f>
        <v>8</v>
      </c>
      <c r="N69" s="11">
        <f>Pohjatiedot!O38</f>
        <v>8</v>
      </c>
      <c r="O69" s="11">
        <f>Pohjatiedot!P38</f>
        <v>8</v>
      </c>
      <c r="P69" s="12">
        <f t="shared" si="98"/>
        <v>0</v>
      </c>
      <c r="Q69" s="163">
        <f t="shared" si="99"/>
        <v>0</v>
      </c>
      <c r="S69" s="10" t="str">
        <f>Pohjatiedot!S38</f>
        <v>Kihniö</v>
      </c>
      <c r="T69" s="11">
        <f>Pohjatiedot!T38</f>
        <v>78</v>
      </c>
      <c r="U69" s="11">
        <f>Pohjatiedot!U38</f>
        <v>65</v>
      </c>
      <c r="V69" s="11">
        <f>Pohjatiedot!V38</f>
        <v>53</v>
      </c>
      <c r="W69" s="11">
        <f>Pohjatiedot!W38</f>
        <v>47</v>
      </c>
      <c r="X69" s="11">
        <f>Pohjatiedot!X38</f>
        <v>47</v>
      </c>
      <c r="Y69" s="11">
        <f>Pohjatiedot!Y38</f>
        <v>48</v>
      </c>
      <c r="Z69" s="11">
        <f>Pohjatiedot!Z38</f>
        <v>48</v>
      </c>
      <c r="AA69" s="11">
        <f>Pohjatiedot!AA38</f>
        <v>47</v>
      </c>
      <c r="AB69" s="11">
        <f>Pohjatiedot!AB38</f>
        <v>46</v>
      </c>
      <c r="AC69" s="11">
        <f>Pohjatiedot!AC38</f>
        <v>45</v>
      </c>
      <c r="AD69" s="11">
        <f>Pohjatiedot!AD38</f>
        <v>44</v>
      </c>
      <c r="AE69" s="11">
        <f>Pohjatiedot!AE38</f>
        <v>43</v>
      </c>
      <c r="AF69" s="11">
        <f>Pohjatiedot!AF38</f>
        <v>43</v>
      </c>
      <c r="AG69" s="12">
        <f t="shared" si="100"/>
        <v>-35</v>
      </c>
      <c r="AH69" s="163">
        <f t="shared" si="101"/>
        <v>-0.44871794871794868</v>
      </c>
      <c r="AJ69" s="10" t="str">
        <f>Pohjatiedot!AI38</f>
        <v>Kihniö</v>
      </c>
      <c r="AK69" s="11">
        <f>Pohjatiedot!AJ38</f>
        <v>22</v>
      </c>
      <c r="AL69" s="11">
        <f>Pohjatiedot!AK38</f>
        <v>20</v>
      </c>
      <c r="AM69" s="11">
        <f>Pohjatiedot!AL38</f>
        <v>21</v>
      </c>
      <c r="AN69" s="11">
        <f>Pohjatiedot!AM38</f>
        <v>15</v>
      </c>
      <c r="AO69" s="11">
        <f>Pohjatiedot!AN38</f>
        <v>10</v>
      </c>
      <c r="AP69" s="11">
        <f>Pohjatiedot!AO38</f>
        <v>9</v>
      </c>
      <c r="AQ69" s="11">
        <f>Pohjatiedot!AP38</f>
        <v>8</v>
      </c>
      <c r="AR69" s="11">
        <f>Pohjatiedot!AQ38</f>
        <v>9</v>
      </c>
      <c r="AS69" s="11">
        <f>Pohjatiedot!AR38</f>
        <v>9</v>
      </c>
      <c r="AT69" s="11">
        <f>Pohjatiedot!AS38</f>
        <v>9</v>
      </c>
      <c r="AU69" s="11">
        <f>Pohjatiedot!AT38</f>
        <v>9</v>
      </c>
      <c r="AV69" s="11">
        <f>Pohjatiedot!AU38</f>
        <v>9</v>
      </c>
      <c r="AW69" s="11">
        <f>Pohjatiedot!AV38</f>
        <v>8</v>
      </c>
      <c r="AX69" s="12">
        <f t="shared" si="102"/>
        <v>-14</v>
      </c>
      <c r="AY69" s="163">
        <f t="shared" si="103"/>
        <v>-0.63636363636363635</v>
      </c>
      <c r="AZ69" s="16"/>
      <c r="BA69" s="10" t="str">
        <f t="shared" si="104"/>
        <v>Kihniö</v>
      </c>
      <c r="BB69" s="11">
        <f t="shared" si="105"/>
        <v>100</v>
      </c>
      <c r="BC69" s="11">
        <f t="shared" si="62"/>
        <v>85</v>
      </c>
      <c r="BD69" s="11">
        <f t="shared" si="63"/>
        <v>74</v>
      </c>
      <c r="BE69" s="11">
        <f t="shared" si="64"/>
        <v>62</v>
      </c>
      <c r="BF69" s="11">
        <f t="shared" si="65"/>
        <v>57</v>
      </c>
      <c r="BG69" s="11">
        <f t="shared" si="66"/>
        <v>57</v>
      </c>
      <c r="BH69" s="11">
        <f t="shared" si="67"/>
        <v>56</v>
      </c>
      <c r="BI69" s="11">
        <f t="shared" si="68"/>
        <v>56</v>
      </c>
      <c r="BJ69" s="11">
        <f t="shared" si="69"/>
        <v>55</v>
      </c>
      <c r="BK69" s="11">
        <f t="shared" si="70"/>
        <v>54</v>
      </c>
      <c r="BL69" s="11">
        <f t="shared" si="71"/>
        <v>53</v>
      </c>
      <c r="BM69" s="11">
        <f t="shared" si="72"/>
        <v>52</v>
      </c>
      <c r="BN69" s="11">
        <f t="shared" si="73"/>
        <v>51</v>
      </c>
      <c r="BO69" s="12">
        <f t="shared" si="106"/>
        <v>-49</v>
      </c>
      <c r="BP69" s="163">
        <f t="shared" si="107"/>
        <v>-0.49</v>
      </c>
      <c r="BR69" s="10" t="str">
        <f>Pohjatiedot!AY38</f>
        <v>Kihniö</v>
      </c>
      <c r="BS69" s="11">
        <f>Pohjatiedot!AZ38</f>
        <v>105</v>
      </c>
      <c r="BT69" s="11">
        <f>Pohjatiedot!BA38</f>
        <v>112</v>
      </c>
      <c r="BU69" s="11">
        <f>Pohjatiedot!BB38</f>
        <v>111</v>
      </c>
      <c r="BV69" s="11">
        <f>Pohjatiedot!BC38</f>
        <v>116</v>
      </c>
      <c r="BW69" s="11">
        <f>Pohjatiedot!BD38</f>
        <v>113</v>
      </c>
      <c r="BX69" s="11">
        <f>Pohjatiedot!BE38</f>
        <v>105</v>
      </c>
      <c r="BY69" s="11">
        <f>Pohjatiedot!BF38</f>
        <v>91</v>
      </c>
      <c r="BZ69" s="11">
        <f>Pohjatiedot!BG38</f>
        <v>79</v>
      </c>
      <c r="CA69" s="11">
        <f>Pohjatiedot!BH38</f>
        <v>70</v>
      </c>
      <c r="CB69" s="11">
        <f>Pohjatiedot!BI38</f>
        <v>60</v>
      </c>
      <c r="CC69" s="11">
        <f>Pohjatiedot!BJ38</f>
        <v>54</v>
      </c>
      <c r="CD69" s="11">
        <f>Pohjatiedot!BK38</f>
        <v>54</v>
      </c>
      <c r="CE69" s="11">
        <f>Pohjatiedot!BL38</f>
        <v>54</v>
      </c>
      <c r="CF69" s="12">
        <f t="shared" si="108"/>
        <v>-51</v>
      </c>
      <c r="CG69" s="163">
        <f t="shared" si="109"/>
        <v>-0.48571428571428577</v>
      </c>
      <c r="CI69" s="10" t="str">
        <f>Pohjatiedot!BO38</f>
        <v>Kihniö</v>
      </c>
      <c r="CJ69" s="11">
        <f>Pohjatiedot!BP38</f>
        <v>56</v>
      </c>
      <c r="CK69" s="11">
        <f>Pohjatiedot!BQ38</f>
        <v>46</v>
      </c>
      <c r="CL69" s="11">
        <f>Pohjatiedot!BR38</f>
        <v>43</v>
      </c>
      <c r="CM69" s="11">
        <f>Pohjatiedot!BS38</f>
        <v>46</v>
      </c>
      <c r="CN69" s="11">
        <f>Pohjatiedot!BT38</f>
        <v>49</v>
      </c>
      <c r="CO69" s="11">
        <f>Pohjatiedot!BU38</f>
        <v>47</v>
      </c>
      <c r="CP69" s="11">
        <f>Pohjatiedot!BV38</f>
        <v>55</v>
      </c>
      <c r="CQ69" s="11">
        <f>Pohjatiedot!BW38</f>
        <v>58</v>
      </c>
      <c r="CR69" s="11">
        <f>Pohjatiedot!BX38</f>
        <v>58</v>
      </c>
      <c r="CS69" s="11">
        <f>Pohjatiedot!BY38</f>
        <v>55</v>
      </c>
      <c r="CT69" s="11">
        <f>Pohjatiedot!BZ38</f>
        <v>51</v>
      </c>
      <c r="CU69" s="11">
        <f>Pohjatiedot!CA38</f>
        <v>42</v>
      </c>
      <c r="CV69" s="11">
        <f>Pohjatiedot!CB38</f>
        <v>33</v>
      </c>
      <c r="CW69" s="12">
        <f t="shared" si="110"/>
        <v>-23</v>
      </c>
      <c r="CX69" s="163">
        <f t="shared" si="111"/>
        <v>-0.4107142857142857</v>
      </c>
      <c r="CZ69" s="10" t="str">
        <f>Pohjatiedot!CE38</f>
        <v>Kihniö</v>
      </c>
      <c r="DA69" s="11">
        <f>Pohjatiedot!CF38</f>
        <v>56</v>
      </c>
      <c r="DB69" s="11">
        <f>Pohjatiedot!CG38</f>
        <v>62</v>
      </c>
      <c r="DC69" s="11">
        <f>Pohjatiedot!CH38</f>
        <v>66</v>
      </c>
      <c r="DD69" s="11">
        <f>Pohjatiedot!CI38</f>
        <v>53</v>
      </c>
      <c r="DE69" s="11">
        <f>Pohjatiedot!CJ38</f>
        <v>45</v>
      </c>
      <c r="DF69" s="11">
        <f>Pohjatiedot!CK38</f>
        <v>42</v>
      </c>
      <c r="DG69" s="11">
        <f>Pohjatiedot!CL38</f>
        <v>45</v>
      </c>
      <c r="DH69" s="11">
        <f>Pohjatiedot!CM38</f>
        <v>47</v>
      </c>
      <c r="DI69" s="11">
        <f>Pohjatiedot!CN38</f>
        <v>47</v>
      </c>
      <c r="DJ69" s="11">
        <f>Pohjatiedot!CO38</f>
        <v>54</v>
      </c>
      <c r="DK69" s="11">
        <f>Pohjatiedot!CP38</f>
        <v>55</v>
      </c>
      <c r="DL69" s="11">
        <f>Pohjatiedot!CQ38</f>
        <v>56</v>
      </c>
      <c r="DM69" s="11">
        <f>Pohjatiedot!CR38</f>
        <v>53</v>
      </c>
      <c r="DN69" s="12">
        <f t="shared" si="112"/>
        <v>-3</v>
      </c>
      <c r="DO69" s="163">
        <f t="shared" si="113"/>
        <v>-5.3571428571428603E-2</v>
      </c>
      <c r="DQ69" s="10" t="str">
        <f>Pohjatiedot!CU38</f>
        <v>Kihniö</v>
      </c>
      <c r="DR69" s="11">
        <f>Pohjatiedot!CV38</f>
        <v>53</v>
      </c>
      <c r="DS69" s="11">
        <f>Pohjatiedot!CW38</f>
        <v>51</v>
      </c>
      <c r="DT69" s="11">
        <f>Pohjatiedot!CX38</f>
        <v>52</v>
      </c>
      <c r="DU69" s="11">
        <f>Pohjatiedot!CY38</f>
        <v>59</v>
      </c>
      <c r="DV69" s="11">
        <f>Pohjatiedot!CZ38</f>
        <v>60</v>
      </c>
      <c r="DW69" s="11">
        <f>Pohjatiedot!DA38</f>
        <v>63</v>
      </c>
      <c r="DX69" s="11">
        <f>Pohjatiedot!DB38</f>
        <v>57</v>
      </c>
      <c r="DY69" s="11">
        <f>Pohjatiedot!DC38</f>
        <v>56</v>
      </c>
      <c r="DZ69" s="11">
        <f>Pohjatiedot!DD38</f>
        <v>57</v>
      </c>
      <c r="EA69" s="11">
        <f>Pohjatiedot!DE38</f>
        <v>54</v>
      </c>
      <c r="EB69" s="11">
        <f>Pohjatiedot!DF38</f>
        <v>55</v>
      </c>
      <c r="EC69" s="11">
        <f>Pohjatiedot!DG38</f>
        <v>56</v>
      </c>
      <c r="ED69" s="11">
        <f>Pohjatiedot!DH38</f>
        <v>60</v>
      </c>
      <c r="EE69" s="12">
        <f t="shared" si="114"/>
        <v>7</v>
      </c>
      <c r="EF69" s="163">
        <f t="shared" si="115"/>
        <v>0.13207547169811318</v>
      </c>
      <c r="EH69" s="10" t="str">
        <f>Pohjatiedot!DK38</f>
        <v>Kihniö</v>
      </c>
      <c r="EI69" s="11">
        <f>Pohjatiedot!DL38</f>
        <v>944</v>
      </c>
      <c r="EJ69" s="11">
        <f>Pohjatiedot!DM38</f>
        <v>901</v>
      </c>
      <c r="EK69" s="11">
        <f>Pohjatiedot!DN38</f>
        <v>865</v>
      </c>
      <c r="EL69" s="11">
        <f>Pohjatiedot!DO38</f>
        <v>832</v>
      </c>
      <c r="EM69" s="11">
        <f>Pohjatiedot!DP38</f>
        <v>798</v>
      </c>
      <c r="EN69" s="11">
        <f>Pohjatiedot!DQ38</f>
        <v>771</v>
      </c>
      <c r="EO69" s="11">
        <f>Pohjatiedot!DR38</f>
        <v>747</v>
      </c>
      <c r="EP69" s="11">
        <f>Pohjatiedot!DS38</f>
        <v>730</v>
      </c>
      <c r="EQ69" s="11">
        <f>Pohjatiedot!DT38</f>
        <v>709</v>
      </c>
      <c r="ER69" s="11">
        <f>Pohjatiedot!DU38</f>
        <v>686</v>
      </c>
      <c r="ES69" s="11">
        <f>Pohjatiedot!DV38</f>
        <v>669</v>
      </c>
      <c r="ET69" s="11">
        <f>Pohjatiedot!DW38</f>
        <v>640</v>
      </c>
      <c r="EU69" s="11">
        <f>Pohjatiedot!DX38</f>
        <v>632</v>
      </c>
      <c r="EV69" s="12">
        <f t="shared" si="116"/>
        <v>-312</v>
      </c>
      <c r="EW69" s="163">
        <f t="shared" si="117"/>
        <v>-0.33050847457627119</v>
      </c>
      <c r="EY69" s="10" t="str">
        <f>Pohjatiedot!EA38</f>
        <v>Kihniö</v>
      </c>
      <c r="EZ69" s="11">
        <f>Pohjatiedot!EB38</f>
        <v>316</v>
      </c>
      <c r="FA69" s="11">
        <f>Pohjatiedot!EC38</f>
        <v>333</v>
      </c>
      <c r="FB69" s="11">
        <f>Pohjatiedot!ED38</f>
        <v>344</v>
      </c>
      <c r="FC69" s="11">
        <f>Pohjatiedot!EE38</f>
        <v>346</v>
      </c>
      <c r="FD69" s="11">
        <f>Pohjatiedot!EF38</f>
        <v>349</v>
      </c>
      <c r="FE69" s="11">
        <f>Pohjatiedot!EG38</f>
        <v>348</v>
      </c>
      <c r="FF69" s="11">
        <f>Pohjatiedot!EH38</f>
        <v>344</v>
      </c>
      <c r="FG69" s="11">
        <f>Pohjatiedot!EI38</f>
        <v>343</v>
      </c>
      <c r="FH69" s="11">
        <f>Pohjatiedot!EJ38</f>
        <v>329</v>
      </c>
      <c r="FI69" s="11">
        <f>Pohjatiedot!EK38</f>
        <v>332</v>
      </c>
      <c r="FJ69" s="11">
        <f>Pohjatiedot!EL38</f>
        <v>330</v>
      </c>
      <c r="FK69" s="11">
        <f>Pohjatiedot!EM38</f>
        <v>326</v>
      </c>
      <c r="FL69" s="11">
        <f>Pohjatiedot!EN38</f>
        <v>309</v>
      </c>
      <c r="FM69" s="12">
        <f t="shared" si="118"/>
        <v>-7</v>
      </c>
      <c r="FN69" s="163">
        <f t="shared" si="119"/>
        <v>-2.2151898734177222E-2</v>
      </c>
      <c r="FP69" s="10" t="str">
        <f>Pohjatiedot!EQ38</f>
        <v>Kihniö</v>
      </c>
      <c r="FQ69" s="11">
        <f>Pohjatiedot!ER38</f>
        <v>181</v>
      </c>
      <c r="FR69" s="11">
        <f>Pohjatiedot!ES38</f>
        <v>183</v>
      </c>
      <c r="FS69" s="11">
        <f>Pohjatiedot!ET38</f>
        <v>179</v>
      </c>
      <c r="FT69" s="11">
        <f>Pohjatiedot!EU38</f>
        <v>190</v>
      </c>
      <c r="FU69" s="11">
        <f>Pohjatiedot!EV38</f>
        <v>200</v>
      </c>
      <c r="FV69" s="11">
        <f>Pohjatiedot!EW38</f>
        <v>210</v>
      </c>
      <c r="FW69" s="11">
        <f>Pohjatiedot!EX38</f>
        <v>212</v>
      </c>
      <c r="FX69" s="11">
        <f>Pohjatiedot!EY38</f>
        <v>214</v>
      </c>
      <c r="FY69" s="11">
        <f>Pohjatiedot!EZ38</f>
        <v>229</v>
      </c>
      <c r="FZ69" s="11">
        <f>Pohjatiedot!FA38</f>
        <v>236</v>
      </c>
      <c r="GA69" s="11">
        <f>Pohjatiedot!FB38</f>
        <v>241</v>
      </c>
      <c r="GB69" s="11">
        <f>Pohjatiedot!FC38</f>
        <v>255</v>
      </c>
      <c r="GC69" s="11">
        <f>Pohjatiedot!FD38</f>
        <v>264</v>
      </c>
      <c r="GD69" s="12">
        <f t="shared" si="120"/>
        <v>83</v>
      </c>
      <c r="GE69" s="163">
        <f t="shared" si="121"/>
        <v>0.45856353591160226</v>
      </c>
      <c r="GG69" s="10" t="str">
        <f>Pohjatiedot!FG38</f>
        <v>Kihniö</v>
      </c>
      <c r="GH69" s="11">
        <f>Pohjatiedot!FH38</f>
        <v>91</v>
      </c>
      <c r="GI69" s="11">
        <f>Pohjatiedot!FI38</f>
        <v>90</v>
      </c>
      <c r="GJ69" s="11">
        <f>Pohjatiedot!FJ38</f>
        <v>92</v>
      </c>
      <c r="GK69" s="11">
        <f>Pohjatiedot!FK38</f>
        <v>88</v>
      </c>
      <c r="GL69" s="11">
        <f>Pohjatiedot!FL38</f>
        <v>86</v>
      </c>
      <c r="GM69" s="11">
        <f>Pohjatiedot!FM38</f>
        <v>84</v>
      </c>
      <c r="GN69" s="11">
        <f>Pohjatiedot!FN38</f>
        <v>90</v>
      </c>
      <c r="GO69" s="11">
        <f>Pohjatiedot!FO38</f>
        <v>87</v>
      </c>
      <c r="GP69" s="11">
        <f>Pohjatiedot!FP38</f>
        <v>90</v>
      </c>
      <c r="GQ69" s="11">
        <f>Pohjatiedot!FQ38</f>
        <v>88</v>
      </c>
      <c r="GR69" s="11">
        <f>Pohjatiedot!FR38</f>
        <v>87</v>
      </c>
      <c r="GS69" s="11">
        <f>Pohjatiedot!FS38</f>
        <v>89</v>
      </c>
      <c r="GT69" s="11">
        <f>Pohjatiedot!FT38</f>
        <v>91</v>
      </c>
      <c r="GU69" s="12">
        <f t="shared" si="122"/>
        <v>0</v>
      </c>
      <c r="GV69" s="163">
        <f t="shared" si="123"/>
        <v>0</v>
      </c>
      <c r="GX69" s="10" t="str">
        <f>Pohjatiedot!FW38</f>
        <v>Kihniö</v>
      </c>
      <c r="GY69" s="11">
        <f>Pohjatiedot!FX38</f>
        <v>1910</v>
      </c>
      <c r="GZ69" s="11">
        <f>Pohjatiedot!FY38</f>
        <v>1873</v>
      </c>
      <c r="HA69" s="11">
        <f>Pohjatiedot!FZ38</f>
        <v>1836</v>
      </c>
      <c r="HB69" s="11">
        <f>Pohjatiedot!GA38</f>
        <v>1802</v>
      </c>
      <c r="HC69" s="11">
        <f>Pohjatiedot!GB38</f>
        <v>1766</v>
      </c>
      <c r="HD69" s="11">
        <f>Pohjatiedot!GC38</f>
        <v>1735</v>
      </c>
      <c r="HE69" s="11">
        <f>Pohjatiedot!GD38</f>
        <v>1705</v>
      </c>
      <c r="HF69" s="11">
        <f>Pohjatiedot!GE38</f>
        <v>1678</v>
      </c>
      <c r="HG69" s="11">
        <f>Pohjatiedot!GF38</f>
        <v>1652</v>
      </c>
      <c r="HH69" s="11">
        <f>Pohjatiedot!GG38</f>
        <v>1627</v>
      </c>
      <c r="HI69" s="11">
        <f>Pohjatiedot!GH38</f>
        <v>1603</v>
      </c>
      <c r="HJ69" s="11">
        <f>Pohjatiedot!GI38</f>
        <v>1578</v>
      </c>
      <c r="HK69" s="11">
        <f>Pohjatiedot!GJ38</f>
        <v>1555</v>
      </c>
      <c r="HL69" s="12">
        <f t="shared" si="124"/>
        <v>-355</v>
      </c>
      <c r="HM69" s="163">
        <f t="shared" si="125"/>
        <v>-0.18586387434554974</v>
      </c>
      <c r="HO69" s="171" t="str">
        <f t="shared" si="126"/>
        <v>Kihniö</v>
      </c>
      <c r="HP69" s="57">
        <f t="shared" si="127"/>
        <v>1910</v>
      </c>
      <c r="HQ69" s="57">
        <f t="shared" si="128"/>
        <v>1836</v>
      </c>
      <c r="HR69" s="57">
        <f t="shared" si="129"/>
        <v>1678</v>
      </c>
      <c r="HS69" s="57">
        <f t="shared" si="130"/>
        <v>1555</v>
      </c>
      <c r="HT69" s="172">
        <f t="shared" si="131"/>
        <v>-355</v>
      </c>
      <c r="HU69" s="163">
        <f t="shared" si="132"/>
        <v>-0.18586387434554974</v>
      </c>
      <c r="HW69" s="171" t="str">
        <f t="shared" si="74"/>
        <v>Kihniö</v>
      </c>
      <c r="HX69" s="57">
        <f t="shared" si="75"/>
        <v>8</v>
      </c>
      <c r="HY69" s="57">
        <f t="shared" si="76"/>
        <v>10</v>
      </c>
      <c r="HZ69" s="57">
        <f t="shared" si="77"/>
        <v>8</v>
      </c>
      <c r="IA69" s="57">
        <f t="shared" si="78"/>
        <v>8</v>
      </c>
      <c r="IB69" s="172">
        <f t="shared" si="79"/>
        <v>0</v>
      </c>
      <c r="IC69" s="163">
        <f t="shared" si="80"/>
        <v>0</v>
      </c>
      <c r="IE69" s="171" t="str">
        <f t="shared" si="133"/>
        <v>Kihniö</v>
      </c>
      <c r="IF69" s="57">
        <f t="shared" si="134"/>
        <v>100</v>
      </c>
      <c r="IG69" s="57">
        <f t="shared" si="135"/>
        <v>74</v>
      </c>
      <c r="IH69" s="57">
        <f t="shared" si="136"/>
        <v>56</v>
      </c>
      <c r="II69" s="57">
        <f t="shared" si="137"/>
        <v>51</v>
      </c>
      <c r="IJ69" s="172">
        <f t="shared" si="138"/>
        <v>-49</v>
      </c>
      <c r="IK69" s="9">
        <f t="shared" si="139"/>
        <v>-5.8659999999999997</v>
      </c>
      <c r="IL69" s="163">
        <f t="shared" si="57"/>
        <v>-0.49</v>
      </c>
      <c r="IN69" s="171" t="str">
        <f t="shared" si="140"/>
        <v>Kihniö</v>
      </c>
      <c r="IO69" s="57">
        <f t="shared" si="141"/>
        <v>105</v>
      </c>
      <c r="IP69" s="57">
        <f t="shared" si="142"/>
        <v>111</v>
      </c>
      <c r="IQ69" s="57">
        <f t="shared" si="143"/>
        <v>79</v>
      </c>
      <c r="IR69" s="57">
        <f t="shared" si="144"/>
        <v>54</v>
      </c>
      <c r="IS69" s="172">
        <f t="shared" si="145"/>
        <v>-51</v>
      </c>
      <c r="IT69" s="9">
        <f t="shared" si="146"/>
        <v>-2.5499999999999998</v>
      </c>
      <c r="IU69" s="163">
        <f t="shared" si="82"/>
        <v>-0.48571428571428577</v>
      </c>
      <c r="IW69" s="171" t="str">
        <f t="shared" si="83"/>
        <v>Kihniö</v>
      </c>
      <c r="IX69" s="57">
        <f t="shared" si="84"/>
        <v>944</v>
      </c>
      <c r="IY69" s="57">
        <f t="shared" si="85"/>
        <v>865</v>
      </c>
      <c r="IZ69" s="57">
        <f t="shared" si="86"/>
        <v>730</v>
      </c>
      <c r="JA69" s="57">
        <f t="shared" si="87"/>
        <v>632</v>
      </c>
      <c r="JB69" s="172">
        <f t="shared" si="88"/>
        <v>-312</v>
      </c>
      <c r="JC69" s="163">
        <f t="shared" si="89"/>
        <v>-0.33050847457627119</v>
      </c>
      <c r="JE69" s="171" t="str">
        <f t="shared" si="147"/>
        <v>Kihniö</v>
      </c>
      <c r="JF69" s="57">
        <f t="shared" si="148"/>
        <v>588</v>
      </c>
      <c r="JG69" s="57">
        <f t="shared" si="149"/>
        <v>615</v>
      </c>
      <c r="JH69" s="57">
        <f t="shared" si="150"/>
        <v>644</v>
      </c>
      <c r="JI69" s="57">
        <f t="shared" si="151"/>
        <v>664</v>
      </c>
      <c r="JJ69" s="172">
        <f t="shared" si="152"/>
        <v>76</v>
      </c>
      <c r="JK69" s="163">
        <f t="shared" si="153"/>
        <v>0.12925170068027203</v>
      </c>
      <c r="JM69" s="171" t="str">
        <f t="shared" si="90"/>
        <v>Kihniö</v>
      </c>
      <c r="JN69" s="57">
        <f t="shared" si="91"/>
        <v>316</v>
      </c>
      <c r="JO69" s="57">
        <f t="shared" si="92"/>
        <v>344</v>
      </c>
      <c r="JP69" s="57">
        <f t="shared" si="93"/>
        <v>343</v>
      </c>
      <c r="JQ69" s="57">
        <f t="shared" si="94"/>
        <v>309</v>
      </c>
      <c r="JR69" s="172">
        <f t="shared" si="95"/>
        <v>-7</v>
      </c>
      <c r="JS69" s="163">
        <f t="shared" si="96"/>
        <v>-2.2151898734177222E-2</v>
      </c>
      <c r="JU69" s="171" t="str">
        <f t="shared" si="154"/>
        <v>Kihniö</v>
      </c>
      <c r="JV69" s="57">
        <f t="shared" si="155"/>
        <v>272</v>
      </c>
      <c r="JW69" s="57">
        <f t="shared" si="156"/>
        <v>271</v>
      </c>
      <c r="JX69" s="57">
        <f t="shared" si="157"/>
        <v>301</v>
      </c>
      <c r="JY69" s="57">
        <f t="shared" si="158"/>
        <v>355</v>
      </c>
      <c r="JZ69" s="172">
        <f t="shared" si="159"/>
        <v>83</v>
      </c>
      <c r="KA69" s="163">
        <f t="shared" si="160"/>
        <v>0.30514705882352944</v>
      </c>
    </row>
    <row r="70" spans="2:287" x14ac:dyDescent="0.25">
      <c r="B70" s="10" t="str">
        <f>Pohjatiedot!C39</f>
        <v>Lempäälä</v>
      </c>
      <c r="C70" s="11">
        <f>Pohjatiedot!D39</f>
        <v>245</v>
      </c>
      <c r="D70" s="11">
        <f>Pohjatiedot!E39</f>
        <v>232</v>
      </c>
      <c r="E70" s="11">
        <f>Pohjatiedot!F39</f>
        <v>232</v>
      </c>
      <c r="F70" s="11">
        <f>Pohjatiedot!G39</f>
        <v>232</v>
      </c>
      <c r="G70" s="11">
        <f>Pohjatiedot!H39</f>
        <v>232</v>
      </c>
      <c r="H70" s="11">
        <f>Pohjatiedot!I39</f>
        <v>232</v>
      </c>
      <c r="I70" s="11">
        <f>Pohjatiedot!J39</f>
        <v>232</v>
      </c>
      <c r="J70" s="11">
        <f>Pohjatiedot!K39</f>
        <v>232</v>
      </c>
      <c r="K70" s="11">
        <f>Pohjatiedot!L39</f>
        <v>232</v>
      </c>
      <c r="L70" s="11">
        <f>Pohjatiedot!M39</f>
        <v>231</v>
      </c>
      <c r="M70" s="11">
        <f>Pohjatiedot!N39</f>
        <v>231</v>
      </c>
      <c r="N70" s="11">
        <f>Pohjatiedot!O39</f>
        <v>231</v>
      </c>
      <c r="O70" s="11">
        <f>Pohjatiedot!P39</f>
        <v>231</v>
      </c>
      <c r="P70" s="12">
        <f t="shared" si="98"/>
        <v>-14</v>
      </c>
      <c r="Q70" s="163">
        <f t="shared" si="99"/>
        <v>-5.7142857142857162E-2</v>
      </c>
      <c r="S70" s="10" t="str">
        <f>Pohjatiedot!S39</f>
        <v>Lempäälä</v>
      </c>
      <c r="T70" s="11">
        <f>Pohjatiedot!T39</f>
        <v>1651</v>
      </c>
      <c r="U70" s="11">
        <f>Pohjatiedot!U39</f>
        <v>1551</v>
      </c>
      <c r="V70" s="11">
        <f>Pohjatiedot!V39</f>
        <v>1469</v>
      </c>
      <c r="W70" s="11">
        <f>Pohjatiedot!W39</f>
        <v>1405</v>
      </c>
      <c r="X70" s="11">
        <f>Pohjatiedot!X39</f>
        <v>1372</v>
      </c>
      <c r="Y70" s="11">
        <f>Pohjatiedot!Y39</f>
        <v>1336</v>
      </c>
      <c r="Z70" s="11">
        <f>Pohjatiedot!Z39</f>
        <v>1324</v>
      </c>
      <c r="AA70" s="11">
        <f>Pohjatiedot!AA39</f>
        <v>1324</v>
      </c>
      <c r="AB70" s="11">
        <f>Pohjatiedot!AB39</f>
        <v>1324</v>
      </c>
      <c r="AC70" s="11">
        <f>Pohjatiedot!AC39</f>
        <v>1324</v>
      </c>
      <c r="AD70" s="11">
        <f>Pohjatiedot!AD39</f>
        <v>1323</v>
      </c>
      <c r="AE70" s="11">
        <f>Pohjatiedot!AE39</f>
        <v>1321</v>
      </c>
      <c r="AF70" s="11">
        <f>Pohjatiedot!AF39</f>
        <v>1320</v>
      </c>
      <c r="AG70" s="12">
        <f t="shared" si="100"/>
        <v>-331</v>
      </c>
      <c r="AH70" s="163">
        <f t="shared" si="101"/>
        <v>-0.2004845548152635</v>
      </c>
      <c r="AJ70" s="10" t="str">
        <f>Pohjatiedot!AI39</f>
        <v>Lempäälä</v>
      </c>
      <c r="AK70" s="11">
        <f>Pohjatiedot!AJ39</f>
        <v>392</v>
      </c>
      <c r="AL70" s="11">
        <f>Pohjatiedot!AK39</f>
        <v>400</v>
      </c>
      <c r="AM70" s="11">
        <f>Pohjatiedot!AL39</f>
        <v>370</v>
      </c>
      <c r="AN70" s="11">
        <f>Pohjatiedot!AM39</f>
        <v>351</v>
      </c>
      <c r="AO70" s="11">
        <f>Pohjatiedot!AN39</f>
        <v>319</v>
      </c>
      <c r="AP70" s="11">
        <f>Pohjatiedot!AO39</f>
        <v>321</v>
      </c>
      <c r="AQ70" s="11">
        <f>Pohjatiedot!AP39</f>
        <v>297</v>
      </c>
      <c r="AR70" s="11">
        <f>Pohjatiedot!AQ39</f>
        <v>284</v>
      </c>
      <c r="AS70" s="11">
        <f>Pohjatiedot!AR39</f>
        <v>284</v>
      </c>
      <c r="AT70" s="11">
        <f>Pohjatiedot!AS39</f>
        <v>285</v>
      </c>
      <c r="AU70" s="11">
        <f>Pohjatiedot!AT39</f>
        <v>284</v>
      </c>
      <c r="AV70" s="11">
        <f>Pohjatiedot!AU39</f>
        <v>286</v>
      </c>
      <c r="AW70" s="11">
        <f>Pohjatiedot!AV39</f>
        <v>285</v>
      </c>
      <c r="AX70" s="12">
        <f t="shared" si="102"/>
        <v>-107</v>
      </c>
      <c r="AY70" s="163">
        <f t="shared" si="103"/>
        <v>-0.27295918367346939</v>
      </c>
      <c r="AZ70" s="16"/>
      <c r="BA70" s="10" t="str">
        <f t="shared" si="104"/>
        <v>Lempäälä</v>
      </c>
      <c r="BB70" s="11">
        <f t="shared" si="105"/>
        <v>2043</v>
      </c>
      <c r="BC70" s="11">
        <f t="shared" si="62"/>
        <v>1951</v>
      </c>
      <c r="BD70" s="11">
        <f t="shared" si="63"/>
        <v>1839</v>
      </c>
      <c r="BE70" s="11">
        <f t="shared" si="64"/>
        <v>1756</v>
      </c>
      <c r="BF70" s="11">
        <f t="shared" si="65"/>
        <v>1691</v>
      </c>
      <c r="BG70" s="11">
        <f t="shared" si="66"/>
        <v>1657</v>
      </c>
      <c r="BH70" s="11">
        <f t="shared" si="67"/>
        <v>1621</v>
      </c>
      <c r="BI70" s="11">
        <f t="shared" si="68"/>
        <v>1608</v>
      </c>
      <c r="BJ70" s="11">
        <f t="shared" si="69"/>
        <v>1608</v>
      </c>
      <c r="BK70" s="11">
        <f t="shared" si="70"/>
        <v>1609</v>
      </c>
      <c r="BL70" s="11">
        <f t="shared" si="71"/>
        <v>1607</v>
      </c>
      <c r="BM70" s="11">
        <f t="shared" si="72"/>
        <v>1607</v>
      </c>
      <c r="BN70" s="11">
        <f t="shared" si="73"/>
        <v>1605</v>
      </c>
      <c r="BO70" s="12">
        <f t="shared" si="106"/>
        <v>-438</v>
      </c>
      <c r="BP70" s="163">
        <f t="shared" si="107"/>
        <v>-0.21439060205580029</v>
      </c>
      <c r="BR70" s="10" t="str">
        <f>Pohjatiedot!AY39</f>
        <v>Lempäälä</v>
      </c>
      <c r="BS70" s="11">
        <f>Pohjatiedot!AZ39</f>
        <v>2387</v>
      </c>
      <c r="BT70" s="11">
        <f>Pohjatiedot!BA39</f>
        <v>2396</v>
      </c>
      <c r="BU70" s="11">
        <f>Pohjatiedot!BB39</f>
        <v>2400</v>
      </c>
      <c r="BV70" s="11">
        <f>Pohjatiedot!BC39</f>
        <v>2370</v>
      </c>
      <c r="BW70" s="11">
        <f>Pohjatiedot!BD39</f>
        <v>2328</v>
      </c>
      <c r="BX70" s="11">
        <f>Pohjatiedot!BE39</f>
        <v>2239</v>
      </c>
      <c r="BY70" s="11">
        <f>Pohjatiedot!BF39</f>
        <v>2162</v>
      </c>
      <c r="BZ70" s="11">
        <f>Pohjatiedot!BG39</f>
        <v>2069</v>
      </c>
      <c r="CA70" s="11">
        <f>Pohjatiedot!BH39</f>
        <v>1958</v>
      </c>
      <c r="CB70" s="11">
        <f>Pohjatiedot!BI39</f>
        <v>1875</v>
      </c>
      <c r="CC70" s="11">
        <f>Pohjatiedot!BJ39</f>
        <v>1810</v>
      </c>
      <c r="CD70" s="11">
        <f>Pohjatiedot!BK39</f>
        <v>1773</v>
      </c>
      <c r="CE70" s="11">
        <f>Pohjatiedot!BL39</f>
        <v>1739</v>
      </c>
      <c r="CF70" s="12">
        <f t="shared" si="108"/>
        <v>-648</v>
      </c>
      <c r="CG70" s="163">
        <f t="shared" si="109"/>
        <v>-0.27147046501885208</v>
      </c>
      <c r="CI70" s="10" t="str">
        <f>Pohjatiedot!BO39</f>
        <v>Lempäälä</v>
      </c>
      <c r="CJ70" s="11">
        <f>Pohjatiedot!BP39</f>
        <v>1014</v>
      </c>
      <c r="CK70" s="11">
        <f>Pohjatiedot!BQ39</f>
        <v>1087</v>
      </c>
      <c r="CL70" s="11">
        <f>Pohjatiedot!BR39</f>
        <v>1162</v>
      </c>
      <c r="CM70" s="11">
        <f>Pohjatiedot!BS39</f>
        <v>1180</v>
      </c>
      <c r="CN70" s="11">
        <f>Pohjatiedot!BT39</f>
        <v>1190</v>
      </c>
      <c r="CO70" s="11">
        <f>Pohjatiedot!BU39</f>
        <v>1205</v>
      </c>
      <c r="CP70" s="11">
        <f>Pohjatiedot!BV39</f>
        <v>1206</v>
      </c>
      <c r="CQ70" s="11">
        <f>Pohjatiedot!BW39</f>
        <v>1205</v>
      </c>
      <c r="CR70" s="11">
        <f>Pohjatiedot!BX39</f>
        <v>1194</v>
      </c>
      <c r="CS70" s="11">
        <f>Pohjatiedot!BY39</f>
        <v>1166</v>
      </c>
      <c r="CT70" s="11">
        <f>Pohjatiedot!BZ39</f>
        <v>1125</v>
      </c>
      <c r="CU70" s="11">
        <f>Pohjatiedot!CA39</f>
        <v>1052</v>
      </c>
      <c r="CV70" s="11">
        <f>Pohjatiedot!CB39</f>
        <v>1005</v>
      </c>
      <c r="CW70" s="12">
        <f t="shared" si="110"/>
        <v>-9</v>
      </c>
      <c r="CX70" s="163">
        <f t="shared" si="111"/>
        <v>-8.8757396449704595E-3</v>
      </c>
      <c r="CZ70" s="10" t="str">
        <f>Pohjatiedot!CE39</f>
        <v>Lempäälä</v>
      </c>
      <c r="DA70" s="11">
        <f>Pohjatiedot!CF39</f>
        <v>897</v>
      </c>
      <c r="DB70" s="11">
        <f>Pohjatiedot!CG39</f>
        <v>904</v>
      </c>
      <c r="DC70" s="11">
        <f>Pohjatiedot!CH39</f>
        <v>919</v>
      </c>
      <c r="DD70" s="11">
        <f>Pohjatiedot!CI39</f>
        <v>972</v>
      </c>
      <c r="DE70" s="11">
        <f>Pohjatiedot!CJ39</f>
        <v>1036</v>
      </c>
      <c r="DF70" s="11">
        <f>Pohjatiedot!CK39</f>
        <v>1098</v>
      </c>
      <c r="DG70" s="11">
        <f>Pohjatiedot!CL39</f>
        <v>1117</v>
      </c>
      <c r="DH70" s="11">
        <f>Pohjatiedot!CM39</f>
        <v>1125</v>
      </c>
      <c r="DI70" s="11">
        <f>Pohjatiedot!CN39</f>
        <v>1139</v>
      </c>
      <c r="DJ70" s="11">
        <f>Pohjatiedot!CO39</f>
        <v>1138</v>
      </c>
      <c r="DK70" s="11">
        <f>Pohjatiedot!CP39</f>
        <v>1136</v>
      </c>
      <c r="DL70" s="11">
        <f>Pohjatiedot!CQ39</f>
        <v>1127</v>
      </c>
      <c r="DM70" s="11">
        <f>Pohjatiedot!CR39</f>
        <v>1100</v>
      </c>
      <c r="DN70" s="12">
        <f t="shared" si="112"/>
        <v>203</v>
      </c>
      <c r="DO70" s="163">
        <f t="shared" si="113"/>
        <v>0.22630992196209587</v>
      </c>
      <c r="DQ70" s="10" t="str">
        <f>Pohjatiedot!CU39</f>
        <v>Lempäälä</v>
      </c>
      <c r="DR70" s="11">
        <f>Pohjatiedot!CV39</f>
        <v>931</v>
      </c>
      <c r="DS70" s="11">
        <f>Pohjatiedot!CW39</f>
        <v>918</v>
      </c>
      <c r="DT70" s="11">
        <f>Pohjatiedot!CX39</f>
        <v>919</v>
      </c>
      <c r="DU70" s="11">
        <f>Pohjatiedot!CY39</f>
        <v>934</v>
      </c>
      <c r="DV70" s="11">
        <f>Pohjatiedot!CZ39</f>
        <v>935</v>
      </c>
      <c r="DW70" s="11">
        <f>Pohjatiedot!DA39</f>
        <v>935</v>
      </c>
      <c r="DX70" s="11">
        <f>Pohjatiedot!DB39</f>
        <v>977</v>
      </c>
      <c r="DY70" s="11">
        <f>Pohjatiedot!DC39</f>
        <v>1015</v>
      </c>
      <c r="DZ70" s="11">
        <f>Pohjatiedot!DD39</f>
        <v>1047</v>
      </c>
      <c r="EA70" s="11">
        <f>Pohjatiedot!DE39</f>
        <v>1075</v>
      </c>
      <c r="EB70" s="11">
        <f>Pohjatiedot!DF39</f>
        <v>1094</v>
      </c>
      <c r="EC70" s="11">
        <f>Pohjatiedot!DG39</f>
        <v>1107</v>
      </c>
      <c r="ED70" s="11">
        <f>Pohjatiedot!DH39</f>
        <v>1108</v>
      </c>
      <c r="EE70" s="12">
        <f t="shared" si="114"/>
        <v>177</v>
      </c>
      <c r="EF70" s="163">
        <f t="shared" si="115"/>
        <v>0.19011815252416753</v>
      </c>
      <c r="EH70" s="10" t="str">
        <f>Pohjatiedot!DK39</f>
        <v>Lempäälä</v>
      </c>
      <c r="EI70" s="11">
        <f>Pohjatiedot!DL39</f>
        <v>11890</v>
      </c>
      <c r="EJ70" s="11">
        <f>Pohjatiedot!DM39</f>
        <v>11993</v>
      </c>
      <c r="EK70" s="11">
        <f>Pohjatiedot!DN39</f>
        <v>12065</v>
      </c>
      <c r="EL70" s="11">
        <f>Pohjatiedot!DO39</f>
        <v>12161</v>
      </c>
      <c r="EM70" s="11">
        <f>Pohjatiedot!DP39</f>
        <v>12236</v>
      </c>
      <c r="EN70" s="11">
        <f>Pohjatiedot!DQ39</f>
        <v>12334</v>
      </c>
      <c r="EO70" s="11">
        <f>Pohjatiedot!DR39</f>
        <v>12403</v>
      </c>
      <c r="EP70" s="11">
        <f>Pohjatiedot!DS39</f>
        <v>12450</v>
      </c>
      <c r="EQ70" s="11">
        <f>Pohjatiedot!DT39</f>
        <v>12501</v>
      </c>
      <c r="ER70" s="11">
        <f>Pohjatiedot!DU39</f>
        <v>12537</v>
      </c>
      <c r="ES70" s="11">
        <f>Pohjatiedot!DV39</f>
        <v>12577</v>
      </c>
      <c r="ET70" s="11">
        <f>Pohjatiedot!DW39</f>
        <v>12625</v>
      </c>
      <c r="EU70" s="11">
        <f>Pohjatiedot!DX39</f>
        <v>12685</v>
      </c>
      <c r="EV70" s="12">
        <f t="shared" si="116"/>
        <v>795</v>
      </c>
      <c r="EW70" s="163">
        <f t="shared" si="117"/>
        <v>6.6862910008410381E-2</v>
      </c>
      <c r="EY70" s="10" t="str">
        <f>Pohjatiedot!EA39</f>
        <v>Lempäälä</v>
      </c>
      <c r="EZ70" s="11">
        <f>Pohjatiedot!EB39</f>
        <v>2329</v>
      </c>
      <c r="FA70" s="11">
        <f>Pohjatiedot!EC39</f>
        <v>2365</v>
      </c>
      <c r="FB70" s="11">
        <f>Pohjatiedot!ED39</f>
        <v>2409</v>
      </c>
      <c r="FC70" s="11">
        <f>Pohjatiedot!EE39</f>
        <v>2380</v>
      </c>
      <c r="FD70" s="11">
        <f>Pohjatiedot!EF39</f>
        <v>2378</v>
      </c>
      <c r="FE70" s="11">
        <f>Pohjatiedot!EG39</f>
        <v>2344</v>
      </c>
      <c r="FF70" s="11">
        <f>Pohjatiedot!EH39</f>
        <v>2350</v>
      </c>
      <c r="FG70" s="11">
        <f>Pohjatiedot!EI39</f>
        <v>2356</v>
      </c>
      <c r="FH70" s="11">
        <f>Pohjatiedot!EJ39</f>
        <v>2384</v>
      </c>
      <c r="FI70" s="11">
        <f>Pohjatiedot!EK39</f>
        <v>2409</v>
      </c>
      <c r="FJ70" s="11">
        <f>Pohjatiedot!EL39</f>
        <v>2421</v>
      </c>
      <c r="FK70" s="11">
        <f>Pohjatiedot!EM39</f>
        <v>2458</v>
      </c>
      <c r="FL70" s="11">
        <f>Pohjatiedot!EN39</f>
        <v>2473</v>
      </c>
      <c r="FM70" s="12">
        <f t="shared" si="118"/>
        <v>144</v>
      </c>
      <c r="FN70" s="163">
        <f t="shared" si="119"/>
        <v>6.1829111206526344E-2</v>
      </c>
      <c r="FP70" s="10" t="str">
        <f>Pohjatiedot!EQ39</f>
        <v>Lempäälä</v>
      </c>
      <c r="FQ70" s="11">
        <f>Pohjatiedot!ER39</f>
        <v>1067</v>
      </c>
      <c r="FR70" s="11">
        <f>Pohjatiedot!ES39</f>
        <v>1140</v>
      </c>
      <c r="FS70" s="11">
        <f>Pohjatiedot!ET39</f>
        <v>1220</v>
      </c>
      <c r="FT70" s="11">
        <f>Pohjatiedot!EU39</f>
        <v>1340</v>
      </c>
      <c r="FU70" s="11">
        <f>Pohjatiedot!EV39</f>
        <v>1444</v>
      </c>
      <c r="FV70" s="11">
        <f>Pohjatiedot!EW39</f>
        <v>1564</v>
      </c>
      <c r="FW70" s="11">
        <f>Pohjatiedot!EX39</f>
        <v>1631</v>
      </c>
      <c r="FX70" s="11">
        <f>Pohjatiedot!EY39</f>
        <v>1724</v>
      </c>
      <c r="FY70" s="11">
        <f>Pohjatiedot!EZ39</f>
        <v>1775</v>
      </c>
      <c r="FZ70" s="11">
        <f>Pohjatiedot!FA39</f>
        <v>1875</v>
      </c>
      <c r="GA70" s="11">
        <f>Pohjatiedot!FB39</f>
        <v>1954</v>
      </c>
      <c r="GB70" s="11">
        <f>Pohjatiedot!FC39</f>
        <v>1989</v>
      </c>
      <c r="GC70" s="11">
        <f>Pohjatiedot!FD39</f>
        <v>2027</v>
      </c>
      <c r="GD70" s="12">
        <f t="shared" si="120"/>
        <v>960</v>
      </c>
      <c r="GE70" s="163">
        <f t="shared" si="121"/>
        <v>0.89971883786316775</v>
      </c>
      <c r="GG70" s="10" t="str">
        <f>Pohjatiedot!FG39</f>
        <v>Lempäälä</v>
      </c>
      <c r="GH70" s="11">
        <f>Pohjatiedot!FH39</f>
        <v>403</v>
      </c>
      <c r="GI70" s="11">
        <f>Pohjatiedot!FI39</f>
        <v>408</v>
      </c>
      <c r="GJ70" s="11">
        <f>Pohjatiedot!FJ39</f>
        <v>409</v>
      </c>
      <c r="GK70" s="11">
        <f>Pohjatiedot!FK39</f>
        <v>420</v>
      </c>
      <c r="GL70" s="11">
        <f>Pohjatiedot!FL39</f>
        <v>436</v>
      </c>
      <c r="GM70" s="11">
        <f>Pohjatiedot!FM39</f>
        <v>449</v>
      </c>
      <c r="GN70" s="11">
        <f>Pohjatiedot!FN39</f>
        <v>486</v>
      </c>
      <c r="GO70" s="11">
        <f>Pohjatiedot!FO39</f>
        <v>512</v>
      </c>
      <c r="GP70" s="11">
        <f>Pohjatiedot!FP39</f>
        <v>555</v>
      </c>
      <c r="GQ70" s="11">
        <f>Pohjatiedot!FQ39</f>
        <v>558</v>
      </c>
      <c r="GR70" s="11">
        <f>Pohjatiedot!FR39</f>
        <v>589</v>
      </c>
      <c r="GS70" s="11">
        <f>Pohjatiedot!FS39</f>
        <v>632</v>
      </c>
      <c r="GT70" s="11">
        <f>Pohjatiedot!FT39</f>
        <v>677</v>
      </c>
      <c r="GU70" s="12">
        <f t="shared" si="122"/>
        <v>274</v>
      </c>
      <c r="GV70" s="163">
        <f t="shared" si="123"/>
        <v>0.67990074441687343</v>
      </c>
      <c r="GX70" s="10" t="str">
        <f>Pohjatiedot!FW39</f>
        <v>Lempäälä</v>
      </c>
      <c r="GY70" s="11">
        <f>Pohjatiedot!FX39</f>
        <v>23206</v>
      </c>
      <c r="GZ70" s="11">
        <f>Pohjatiedot!FY39</f>
        <v>23394</v>
      </c>
      <c r="HA70" s="11">
        <f>Pohjatiedot!FZ39</f>
        <v>23574</v>
      </c>
      <c r="HB70" s="11">
        <f>Pohjatiedot!GA39</f>
        <v>23745</v>
      </c>
      <c r="HC70" s="11">
        <f>Pohjatiedot!GB39</f>
        <v>23906</v>
      </c>
      <c r="HD70" s="11">
        <f>Pohjatiedot!GC39</f>
        <v>24057</v>
      </c>
      <c r="HE70" s="11">
        <f>Pohjatiedot!GD39</f>
        <v>24185</v>
      </c>
      <c r="HF70" s="11">
        <f>Pohjatiedot!GE39</f>
        <v>24296</v>
      </c>
      <c r="HG70" s="11">
        <f>Pohjatiedot!GF39</f>
        <v>24393</v>
      </c>
      <c r="HH70" s="11">
        <f>Pohjatiedot!GG39</f>
        <v>24473</v>
      </c>
      <c r="HI70" s="11">
        <f>Pohjatiedot!GH39</f>
        <v>24544</v>
      </c>
      <c r="HJ70" s="11">
        <f>Pohjatiedot!GI39</f>
        <v>24601</v>
      </c>
      <c r="HK70" s="11">
        <f>Pohjatiedot!GJ39</f>
        <v>24650</v>
      </c>
      <c r="HL70" s="12">
        <f t="shared" si="124"/>
        <v>1444</v>
      </c>
      <c r="HM70" s="163">
        <f t="shared" si="125"/>
        <v>6.2225286563819759E-2</v>
      </c>
      <c r="HO70" s="171" t="str">
        <f t="shared" si="126"/>
        <v>Lempäälä</v>
      </c>
      <c r="HP70" s="57">
        <f t="shared" si="127"/>
        <v>23206</v>
      </c>
      <c r="HQ70" s="57">
        <f t="shared" si="128"/>
        <v>23574</v>
      </c>
      <c r="HR70" s="57">
        <f t="shared" si="129"/>
        <v>24296</v>
      </c>
      <c r="HS70" s="57">
        <f t="shared" si="130"/>
        <v>24650</v>
      </c>
      <c r="HT70" s="172">
        <f t="shared" si="131"/>
        <v>1444</v>
      </c>
      <c r="HU70" s="163">
        <f t="shared" si="132"/>
        <v>6.2225286563819759E-2</v>
      </c>
      <c r="HW70" s="171" t="str">
        <f t="shared" si="74"/>
        <v>Lempäälä</v>
      </c>
      <c r="HX70" s="57">
        <f t="shared" si="75"/>
        <v>245</v>
      </c>
      <c r="HY70" s="57">
        <f t="shared" si="76"/>
        <v>232</v>
      </c>
      <c r="HZ70" s="57">
        <f t="shared" si="77"/>
        <v>232</v>
      </c>
      <c r="IA70" s="57">
        <f t="shared" si="78"/>
        <v>231</v>
      </c>
      <c r="IB70" s="172">
        <f t="shared" si="79"/>
        <v>-14</v>
      </c>
      <c r="IC70" s="163">
        <f t="shared" si="80"/>
        <v>-5.7142857142857162E-2</v>
      </c>
      <c r="IE70" s="171" t="str">
        <f t="shared" si="133"/>
        <v>Lempäälä</v>
      </c>
      <c r="IF70" s="57">
        <f t="shared" si="134"/>
        <v>2043</v>
      </c>
      <c r="IG70" s="57">
        <f t="shared" si="135"/>
        <v>1839</v>
      </c>
      <c r="IH70" s="57">
        <f t="shared" si="136"/>
        <v>1608</v>
      </c>
      <c r="II70" s="57">
        <f t="shared" si="137"/>
        <v>1605</v>
      </c>
      <c r="IJ70" s="172">
        <f t="shared" si="138"/>
        <v>-438</v>
      </c>
      <c r="IK70" s="9">
        <f t="shared" si="139"/>
        <v>-52.434857142857147</v>
      </c>
      <c r="IL70" s="163">
        <f t="shared" si="57"/>
        <v>-0.21439060205580029</v>
      </c>
      <c r="IN70" s="171" t="str">
        <f t="shared" si="140"/>
        <v>Lempäälä</v>
      </c>
      <c r="IO70" s="57">
        <f t="shared" si="141"/>
        <v>2387</v>
      </c>
      <c r="IP70" s="57">
        <f t="shared" si="142"/>
        <v>2400</v>
      </c>
      <c r="IQ70" s="57">
        <f t="shared" si="143"/>
        <v>2069</v>
      </c>
      <c r="IR70" s="57">
        <f t="shared" si="144"/>
        <v>1739</v>
      </c>
      <c r="IS70" s="172">
        <f t="shared" si="145"/>
        <v>-648</v>
      </c>
      <c r="IT70" s="9">
        <f t="shared" si="146"/>
        <v>-32.4</v>
      </c>
      <c r="IU70" s="163">
        <f t="shared" si="82"/>
        <v>-0.27147046501885208</v>
      </c>
      <c r="IW70" s="171" t="str">
        <f t="shared" si="83"/>
        <v>Lempäälä</v>
      </c>
      <c r="IX70" s="57">
        <f t="shared" si="84"/>
        <v>11890</v>
      </c>
      <c r="IY70" s="57">
        <f t="shared" si="85"/>
        <v>12065</v>
      </c>
      <c r="IZ70" s="57">
        <f t="shared" si="86"/>
        <v>12450</v>
      </c>
      <c r="JA70" s="57">
        <f t="shared" si="87"/>
        <v>12685</v>
      </c>
      <c r="JB70" s="172">
        <f t="shared" si="88"/>
        <v>795</v>
      </c>
      <c r="JC70" s="163">
        <f t="shared" si="89"/>
        <v>6.6862910008410381E-2</v>
      </c>
      <c r="JE70" s="171" t="str">
        <f t="shared" si="147"/>
        <v>Lempäälä</v>
      </c>
      <c r="JF70" s="57">
        <f t="shared" si="148"/>
        <v>3799</v>
      </c>
      <c r="JG70" s="57">
        <f t="shared" si="149"/>
        <v>4038</v>
      </c>
      <c r="JH70" s="57">
        <f t="shared" si="150"/>
        <v>4592</v>
      </c>
      <c r="JI70" s="57">
        <f t="shared" si="151"/>
        <v>5177</v>
      </c>
      <c r="JJ70" s="172">
        <f t="shared" si="152"/>
        <v>1378</v>
      </c>
      <c r="JK70" s="163">
        <f t="shared" si="153"/>
        <v>0.36272703342985002</v>
      </c>
      <c r="JM70" s="171" t="str">
        <f t="shared" si="90"/>
        <v>Lempäälä</v>
      </c>
      <c r="JN70" s="57">
        <f t="shared" si="91"/>
        <v>2329</v>
      </c>
      <c r="JO70" s="57">
        <f t="shared" si="92"/>
        <v>2409</v>
      </c>
      <c r="JP70" s="57">
        <f t="shared" si="93"/>
        <v>2356</v>
      </c>
      <c r="JQ70" s="57">
        <f t="shared" si="94"/>
        <v>2473</v>
      </c>
      <c r="JR70" s="172">
        <f t="shared" si="95"/>
        <v>144</v>
      </c>
      <c r="JS70" s="163">
        <f t="shared" si="96"/>
        <v>6.1829111206526344E-2</v>
      </c>
      <c r="JU70" s="171" t="str">
        <f t="shared" si="154"/>
        <v>Lempäälä</v>
      </c>
      <c r="JV70" s="57">
        <f t="shared" si="155"/>
        <v>1470</v>
      </c>
      <c r="JW70" s="57">
        <f t="shared" si="156"/>
        <v>1629</v>
      </c>
      <c r="JX70" s="57">
        <f t="shared" si="157"/>
        <v>2236</v>
      </c>
      <c r="JY70" s="57">
        <f t="shared" si="158"/>
        <v>2704</v>
      </c>
      <c r="JZ70" s="172">
        <f t="shared" si="159"/>
        <v>1234</v>
      </c>
      <c r="KA70" s="163">
        <f t="shared" si="160"/>
        <v>0.83945578231292517</v>
      </c>
    </row>
    <row r="71" spans="2:287" x14ac:dyDescent="0.25">
      <c r="B71" s="10" t="str">
        <f>Pohjatiedot!C40</f>
        <v>Mänttä-Vilppula</v>
      </c>
      <c r="C71" s="11">
        <f>Pohjatiedot!D40</f>
        <v>54</v>
      </c>
      <c r="D71" s="11">
        <f>Pohjatiedot!E40</f>
        <v>51</v>
      </c>
      <c r="E71" s="11">
        <f>Pohjatiedot!F40</f>
        <v>50</v>
      </c>
      <c r="F71" s="11">
        <f>Pohjatiedot!G40</f>
        <v>48</v>
      </c>
      <c r="G71" s="11">
        <f>Pohjatiedot!H40</f>
        <v>46</v>
      </c>
      <c r="H71" s="11">
        <f>Pohjatiedot!I40</f>
        <v>46</v>
      </c>
      <c r="I71" s="11">
        <f>Pohjatiedot!J40</f>
        <v>44</v>
      </c>
      <c r="J71" s="11">
        <f>Pohjatiedot!K40</f>
        <v>44</v>
      </c>
      <c r="K71" s="11">
        <f>Pohjatiedot!L40</f>
        <v>42</v>
      </c>
      <c r="L71" s="11">
        <f>Pohjatiedot!M40</f>
        <v>42</v>
      </c>
      <c r="M71" s="11">
        <f>Pohjatiedot!N40</f>
        <v>42</v>
      </c>
      <c r="N71" s="11">
        <f>Pohjatiedot!O40</f>
        <v>41</v>
      </c>
      <c r="O71" s="11">
        <f>Pohjatiedot!P40</f>
        <v>40</v>
      </c>
      <c r="P71" s="12">
        <f t="shared" si="98"/>
        <v>-14</v>
      </c>
      <c r="Q71" s="163">
        <f t="shared" si="99"/>
        <v>-0.2592592592592593</v>
      </c>
      <c r="S71" s="10" t="str">
        <f>Pohjatiedot!S40</f>
        <v>Mänttä-Vilppula</v>
      </c>
      <c r="T71" s="11">
        <f>Pohjatiedot!T40</f>
        <v>321</v>
      </c>
      <c r="U71" s="11">
        <f>Pohjatiedot!U40</f>
        <v>293</v>
      </c>
      <c r="V71" s="11">
        <f>Pohjatiedot!V40</f>
        <v>276</v>
      </c>
      <c r="W71" s="11">
        <f>Pohjatiedot!W40</f>
        <v>258</v>
      </c>
      <c r="X71" s="11">
        <f>Pohjatiedot!X40</f>
        <v>253</v>
      </c>
      <c r="Y71" s="11">
        <f>Pohjatiedot!Y40</f>
        <v>244</v>
      </c>
      <c r="Z71" s="11">
        <f>Pohjatiedot!Z40</f>
        <v>237</v>
      </c>
      <c r="AA71" s="11">
        <f>Pohjatiedot!AA40</f>
        <v>231</v>
      </c>
      <c r="AB71" s="11">
        <f>Pohjatiedot!AB40</f>
        <v>227</v>
      </c>
      <c r="AC71" s="11">
        <f>Pohjatiedot!AC40</f>
        <v>221</v>
      </c>
      <c r="AD71" s="11">
        <f>Pohjatiedot!AD40</f>
        <v>217</v>
      </c>
      <c r="AE71" s="11">
        <f>Pohjatiedot!AE40</f>
        <v>214</v>
      </c>
      <c r="AF71" s="11">
        <f>Pohjatiedot!AF40</f>
        <v>213</v>
      </c>
      <c r="AG71" s="12">
        <f t="shared" si="100"/>
        <v>-108</v>
      </c>
      <c r="AH71" s="163">
        <f t="shared" si="101"/>
        <v>-0.33644859813084116</v>
      </c>
      <c r="AJ71" s="10" t="str">
        <f>Pohjatiedot!AI40</f>
        <v>Mänttä-Vilppula</v>
      </c>
      <c r="AK71" s="11">
        <f>Pohjatiedot!AJ40</f>
        <v>83</v>
      </c>
      <c r="AL71" s="11">
        <f>Pohjatiedot!AK40</f>
        <v>80</v>
      </c>
      <c r="AM71" s="11">
        <f>Pohjatiedot!AL40</f>
        <v>66</v>
      </c>
      <c r="AN71" s="11">
        <f>Pohjatiedot!AM40</f>
        <v>67</v>
      </c>
      <c r="AO71" s="11">
        <f>Pohjatiedot!AN40</f>
        <v>53</v>
      </c>
      <c r="AP71" s="11">
        <f>Pohjatiedot!AO40</f>
        <v>54</v>
      </c>
      <c r="AQ71" s="11">
        <f>Pohjatiedot!AP40</f>
        <v>53</v>
      </c>
      <c r="AR71" s="11">
        <f>Pohjatiedot!AQ40</f>
        <v>50</v>
      </c>
      <c r="AS71" s="11">
        <f>Pohjatiedot!AR40</f>
        <v>48</v>
      </c>
      <c r="AT71" s="11">
        <f>Pohjatiedot!AS40</f>
        <v>48</v>
      </c>
      <c r="AU71" s="11">
        <f>Pohjatiedot!AT40</f>
        <v>48</v>
      </c>
      <c r="AV71" s="11">
        <f>Pohjatiedot!AU40</f>
        <v>47</v>
      </c>
      <c r="AW71" s="11">
        <f>Pohjatiedot!AV40</f>
        <v>45</v>
      </c>
      <c r="AX71" s="12">
        <f t="shared" si="102"/>
        <v>-38</v>
      </c>
      <c r="AY71" s="163">
        <f t="shared" si="103"/>
        <v>-0.45783132530120485</v>
      </c>
      <c r="AZ71" s="16"/>
      <c r="BA71" s="10" t="str">
        <f t="shared" si="104"/>
        <v>Mänttä-Vilppula</v>
      </c>
      <c r="BB71" s="11">
        <f t="shared" si="105"/>
        <v>404</v>
      </c>
      <c r="BC71" s="11">
        <f t="shared" si="62"/>
        <v>373</v>
      </c>
      <c r="BD71" s="11">
        <f t="shared" si="63"/>
        <v>342</v>
      </c>
      <c r="BE71" s="11">
        <f t="shared" si="64"/>
        <v>325</v>
      </c>
      <c r="BF71" s="11">
        <f t="shared" si="65"/>
        <v>306</v>
      </c>
      <c r="BG71" s="11">
        <f t="shared" si="66"/>
        <v>298</v>
      </c>
      <c r="BH71" s="11">
        <f t="shared" si="67"/>
        <v>290</v>
      </c>
      <c r="BI71" s="11">
        <f t="shared" si="68"/>
        <v>281</v>
      </c>
      <c r="BJ71" s="11">
        <f t="shared" si="69"/>
        <v>275</v>
      </c>
      <c r="BK71" s="11">
        <f t="shared" si="70"/>
        <v>269</v>
      </c>
      <c r="BL71" s="11">
        <f t="shared" si="71"/>
        <v>265</v>
      </c>
      <c r="BM71" s="11">
        <f t="shared" si="72"/>
        <v>261</v>
      </c>
      <c r="BN71" s="11">
        <f t="shared" si="73"/>
        <v>258</v>
      </c>
      <c r="BO71" s="12">
        <f t="shared" si="106"/>
        <v>-146</v>
      </c>
      <c r="BP71" s="163">
        <f t="shared" si="107"/>
        <v>-0.36138613861386137</v>
      </c>
      <c r="BR71" s="10" t="str">
        <f>Pohjatiedot!AY40</f>
        <v>Mänttä-Vilppula</v>
      </c>
      <c r="BS71" s="11">
        <f>Pohjatiedot!AZ40</f>
        <v>526</v>
      </c>
      <c r="BT71" s="11">
        <f>Pohjatiedot!BA40</f>
        <v>519</v>
      </c>
      <c r="BU71" s="11">
        <f>Pohjatiedot!BB40</f>
        <v>516</v>
      </c>
      <c r="BV71" s="11">
        <f>Pohjatiedot!BC40</f>
        <v>483</v>
      </c>
      <c r="BW71" s="11">
        <f>Pohjatiedot!BD40</f>
        <v>464</v>
      </c>
      <c r="BX71" s="11">
        <f>Pohjatiedot!BE40</f>
        <v>438</v>
      </c>
      <c r="BY71" s="11">
        <f>Pohjatiedot!BF40</f>
        <v>408</v>
      </c>
      <c r="BZ71" s="11">
        <f>Pohjatiedot!BG40</f>
        <v>380</v>
      </c>
      <c r="CA71" s="11">
        <f>Pohjatiedot!BH40</f>
        <v>354</v>
      </c>
      <c r="CB71" s="11">
        <f>Pohjatiedot!BI40</f>
        <v>337</v>
      </c>
      <c r="CC71" s="11">
        <f>Pohjatiedot!BJ40</f>
        <v>318</v>
      </c>
      <c r="CD71" s="11">
        <f>Pohjatiedot!BK40</f>
        <v>312</v>
      </c>
      <c r="CE71" s="11">
        <f>Pohjatiedot!BL40</f>
        <v>304</v>
      </c>
      <c r="CF71" s="12">
        <f t="shared" si="108"/>
        <v>-222</v>
      </c>
      <c r="CG71" s="163">
        <f t="shared" si="109"/>
        <v>-0.42205323193916355</v>
      </c>
      <c r="CI71" s="10" t="str">
        <f>Pohjatiedot!BO40</f>
        <v>Mänttä-Vilppula</v>
      </c>
      <c r="CJ71" s="11">
        <f>Pohjatiedot!BP40</f>
        <v>276</v>
      </c>
      <c r="CK71" s="11">
        <f>Pohjatiedot!BQ40</f>
        <v>282</v>
      </c>
      <c r="CL71" s="11">
        <f>Pohjatiedot!BR40</f>
        <v>265</v>
      </c>
      <c r="CM71" s="11">
        <f>Pohjatiedot!BS40</f>
        <v>276</v>
      </c>
      <c r="CN71" s="11">
        <f>Pohjatiedot!BT40</f>
        <v>273</v>
      </c>
      <c r="CO71" s="11">
        <f>Pohjatiedot!BU40</f>
        <v>272</v>
      </c>
      <c r="CP71" s="11">
        <f>Pohjatiedot!BV40</f>
        <v>259</v>
      </c>
      <c r="CQ71" s="11">
        <f>Pohjatiedot!BW40</f>
        <v>256</v>
      </c>
      <c r="CR71" s="11">
        <f>Pohjatiedot!BX40</f>
        <v>255</v>
      </c>
      <c r="CS71" s="11">
        <f>Pohjatiedot!BY40</f>
        <v>238</v>
      </c>
      <c r="CT71" s="11">
        <f>Pohjatiedot!BZ40</f>
        <v>224</v>
      </c>
      <c r="CU71" s="11">
        <f>Pohjatiedot!CA40</f>
        <v>201</v>
      </c>
      <c r="CV71" s="11">
        <f>Pohjatiedot!CB40</f>
        <v>190</v>
      </c>
      <c r="CW71" s="12">
        <f t="shared" si="110"/>
        <v>-86</v>
      </c>
      <c r="CX71" s="163">
        <f t="shared" si="111"/>
        <v>-0.31159420289855078</v>
      </c>
      <c r="CZ71" s="10" t="str">
        <f>Pohjatiedot!CE40</f>
        <v>Mänttä-Vilppula</v>
      </c>
      <c r="DA71" s="11">
        <f>Pohjatiedot!CF40</f>
        <v>338</v>
      </c>
      <c r="DB71" s="11">
        <f>Pohjatiedot!CG40</f>
        <v>317</v>
      </c>
      <c r="DC71" s="11">
        <f>Pohjatiedot!CH40</f>
        <v>299</v>
      </c>
      <c r="DD71" s="11">
        <f>Pohjatiedot!CI40</f>
        <v>286</v>
      </c>
      <c r="DE71" s="11">
        <f>Pohjatiedot!CJ40</f>
        <v>292</v>
      </c>
      <c r="DF71" s="11">
        <f>Pohjatiedot!CK40</f>
        <v>275</v>
      </c>
      <c r="DG71" s="11">
        <f>Pohjatiedot!CL40</f>
        <v>287</v>
      </c>
      <c r="DH71" s="11">
        <f>Pohjatiedot!CM40</f>
        <v>284</v>
      </c>
      <c r="DI71" s="11">
        <f>Pohjatiedot!CN40</f>
        <v>281</v>
      </c>
      <c r="DJ71" s="11">
        <f>Pohjatiedot!CO40</f>
        <v>273</v>
      </c>
      <c r="DK71" s="11">
        <f>Pohjatiedot!CP40</f>
        <v>271</v>
      </c>
      <c r="DL71" s="11">
        <f>Pohjatiedot!CQ40</f>
        <v>270</v>
      </c>
      <c r="DM71" s="11">
        <f>Pohjatiedot!CR40</f>
        <v>252</v>
      </c>
      <c r="DN71" s="12">
        <f t="shared" si="112"/>
        <v>-86</v>
      </c>
      <c r="DO71" s="163">
        <f t="shared" si="113"/>
        <v>-0.25443786982248517</v>
      </c>
      <c r="DQ71" s="10" t="str">
        <f>Pohjatiedot!CU40</f>
        <v>Mänttä-Vilppula</v>
      </c>
      <c r="DR71" s="11">
        <f>Pohjatiedot!CV40</f>
        <v>356</v>
      </c>
      <c r="DS71" s="11">
        <f>Pohjatiedot!CW40</f>
        <v>354</v>
      </c>
      <c r="DT71" s="11">
        <f>Pohjatiedot!CX40</f>
        <v>356</v>
      </c>
      <c r="DU71" s="11">
        <f>Pohjatiedot!CY40</f>
        <v>349</v>
      </c>
      <c r="DV71" s="11">
        <f>Pohjatiedot!CZ40</f>
        <v>331</v>
      </c>
      <c r="DW71" s="11">
        <f>Pohjatiedot!DA40</f>
        <v>333</v>
      </c>
      <c r="DX71" s="11">
        <f>Pohjatiedot!DB40</f>
        <v>325</v>
      </c>
      <c r="DY71" s="11">
        <f>Pohjatiedot!DC40</f>
        <v>320</v>
      </c>
      <c r="DZ71" s="11">
        <f>Pohjatiedot!DD40</f>
        <v>315</v>
      </c>
      <c r="EA71" s="11">
        <f>Pohjatiedot!DE40</f>
        <v>323</v>
      </c>
      <c r="EB71" s="11">
        <f>Pohjatiedot!DF40</f>
        <v>320</v>
      </c>
      <c r="EC71" s="11">
        <f>Pohjatiedot!DG40</f>
        <v>317</v>
      </c>
      <c r="ED71" s="11">
        <f>Pohjatiedot!DH40</f>
        <v>321</v>
      </c>
      <c r="EE71" s="12">
        <f t="shared" si="114"/>
        <v>-35</v>
      </c>
      <c r="EF71" s="163">
        <f t="shared" si="115"/>
        <v>-9.8314606741572996E-2</v>
      </c>
      <c r="EH71" s="10" t="str">
        <f>Pohjatiedot!DK40</f>
        <v>Mänttä-Vilppula</v>
      </c>
      <c r="EI71" s="11">
        <f>Pohjatiedot!DL40</f>
        <v>4673</v>
      </c>
      <c r="EJ71" s="11">
        <f>Pohjatiedot!DM40</f>
        <v>4532</v>
      </c>
      <c r="EK71" s="11">
        <f>Pohjatiedot!DN40</f>
        <v>4376</v>
      </c>
      <c r="EL71" s="11">
        <f>Pohjatiedot!DO40</f>
        <v>4237</v>
      </c>
      <c r="EM71" s="11">
        <f>Pohjatiedot!DP40</f>
        <v>4123</v>
      </c>
      <c r="EN71" s="11">
        <f>Pohjatiedot!DQ40</f>
        <v>4019</v>
      </c>
      <c r="EO71" s="11">
        <f>Pohjatiedot!DR40</f>
        <v>3930</v>
      </c>
      <c r="EP71" s="11">
        <f>Pohjatiedot!DS40</f>
        <v>3830</v>
      </c>
      <c r="EQ71" s="11">
        <f>Pohjatiedot!DT40</f>
        <v>3750</v>
      </c>
      <c r="ER71" s="11">
        <f>Pohjatiedot!DU40</f>
        <v>3683</v>
      </c>
      <c r="ES71" s="11">
        <f>Pohjatiedot!DV40</f>
        <v>3635</v>
      </c>
      <c r="ET71" s="11">
        <f>Pohjatiedot!DW40</f>
        <v>3583</v>
      </c>
      <c r="EU71" s="11">
        <f>Pohjatiedot!DX40</f>
        <v>3525</v>
      </c>
      <c r="EV71" s="12">
        <f t="shared" si="116"/>
        <v>-1148</v>
      </c>
      <c r="EW71" s="163">
        <f t="shared" si="117"/>
        <v>-0.24566659533490265</v>
      </c>
      <c r="EY71" s="10" t="str">
        <f>Pohjatiedot!EA40</f>
        <v>Mänttä-Vilppula</v>
      </c>
      <c r="EZ71" s="11">
        <f>Pohjatiedot!EB40</f>
        <v>1872</v>
      </c>
      <c r="FA71" s="11">
        <f>Pohjatiedot!EC40</f>
        <v>1882</v>
      </c>
      <c r="FB71" s="11">
        <f>Pohjatiedot!ED40</f>
        <v>1904</v>
      </c>
      <c r="FC71" s="11">
        <f>Pohjatiedot!EE40</f>
        <v>1872</v>
      </c>
      <c r="FD71" s="11">
        <f>Pohjatiedot!EF40</f>
        <v>1807</v>
      </c>
      <c r="FE71" s="11">
        <f>Pohjatiedot!EG40</f>
        <v>1765</v>
      </c>
      <c r="FF71" s="11">
        <f>Pohjatiedot!EH40</f>
        <v>1703</v>
      </c>
      <c r="FG71" s="11">
        <f>Pohjatiedot!EI40</f>
        <v>1672</v>
      </c>
      <c r="FH71" s="11">
        <f>Pohjatiedot!EJ40</f>
        <v>1646</v>
      </c>
      <c r="FI71" s="11">
        <f>Pohjatiedot!EK40</f>
        <v>1579</v>
      </c>
      <c r="FJ71" s="11">
        <f>Pohjatiedot!EL40</f>
        <v>1508</v>
      </c>
      <c r="FK71" s="11">
        <f>Pohjatiedot!EM40</f>
        <v>1466</v>
      </c>
      <c r="FL71" s="11">
        <f>Pohjatiedot!EN40</f>
        <v>1410</v>
      </c>
      <c r="FM71" s="12">
        <f t="shared" si="118"/>
        <v>-462</v>
      </c>
      <c r="FN71" s="163">
        <f t="shared" si="119"/>
        <v>-0.24679487179487181</v>
      </c>
      <c r="FP71" s="10" t="str">
        <f>Pohjatiedot!EQ40</f>
        <v>Mänttä-Vilppula</v>
      </c>
      <c r="FQ71" s="11">
        <f>Pohjatiedot!ER40</f>
        <v>1025</v>
      </c>
      <c r="FR71" s="11">
        <f>Pohjatiedot!ES40</f>
        <v>1039</v>
      </c>
      <c r="FS71" s="11">
        <f>Pohjatiedot!ET40</f>
        <v>1056</v>
      </c>
      <c r="FT71" s="11">
        <f>Pohjatiedot!EU40</f>
        <v>1115</v>
      </c>
      <c r="FU71" s="11">
        <f>Pohjatiedot!EV40</f>
        <v>1184</v>
      </c>
      <c r="FV71" s="11">
        <f>Pohjatiedot!EW40</f>
        <v>1224</v>
      </c>
      <c r="FW71" s="11">
        <f>Pohjatiedot!EX40</f>
        <v>1281</v>
      </c>
      <c r="FX71" s="11">
        <f>Pohjatiedot!EY40</f>
        <v>1322</v>
      </c>
      <c r="FY71" s="11">
        <f>Pohjatiedot!EZ40</f>
        <v>1332</v>
      </c>
      <c r="FZ71" s="11">
        <f>Pohjatiedot!FA40</f>
        <v>1405</v>
      </c>
      <c r="GA71" s="11">
        <f>Pohjatiedot!FB40</f>
        <v>1442</v>
      </c>
      <c r="GB71" s="11">
        <f>Pohjatiedot!FC40</f>
        <v>1452</v>
      </c>
      <c r="GC71" s="11">
        <f>Pohjatiedot!FD40</f>
        <v>1472</v>
      </c>
      <c r="GD71" s="12">
        <f t="shared" si="120"/>
        <v>447</v>
      </c>
      <c r="GE71" s="163">
        <f t="shared" si="121"/>
        <v>0.4360975609756097</v>
      </c>
      <c r="GG71" s="10" t="str">
        <f>Pohjatiedot!FG40</f>
        <v>Mänttä-Vilppula</v>
      </c>
      <c r="GH71" s="11">
        <f>Pohjatiedot!FH40</f>
        <v>459</v>
      </c>
      <c r="GI71" s="11">
        <f>Pohjatiedot!FI40</f>
        <v>453</v>
      </c>
      <c r="GJ71" s="11">
        <f>Pohjatiedot!FJ40</f>
        <v>464</v>
      </c>
      <c r="GK71" s="11">
        <f>Pohjatiedot!FK40</f>
        <v>471</v>
      </c>
      <c r="GL71" s="11">
        <f>Pohjatiedot!FL40</f>
        <v>483</v>
      </c>
      <c r="GM71" s="11">
        <f>Pohjatiedot!FM40</f>
        <v>495</v>
      </c>
      <c r="GN71" s="11">
        <f>Pohjatiedot!FN40</f>
        <v>498</v>
      </c>
      <c r="GO71" s="11">
        <f>Pohjatiedot!FO40</f>
        <v>504</v>
      </c>
      <c r="GP71" s="11">
        <f>Pohjatiedot!FP40</f>
        <v>519</v>
      </c>
      <c r="GQ71" s="11">
        <f>Pohjatiedot!FQ40</f>
        <v>500</v>
      </c>
      <c r="GR71" s="11">
        <f>Pohjatiedot!FR40</f>
        <v>506</v>
      </c>
      <c r="GS71" s="11">
        <f>Pohjatiedot!FS40</f>
        <v>518</v>
      </c>
      <c r="GT71" s="11">
        <f>Pohjatiedot!FT40</f>
        <v>544</v>
      </c>
      <c r="GU71" s="12">
        <f t="shared" si="122"/>
        <v>85</v>
      </c>
      <c r="GV71" s="163">
        <f t="shared" si="123"/>
        <v>0.18518518518518512</v>
      </c>
      <c r="GX71" s="10" t="str">
        <f>Pohjatiedot!FW40</f>
        <v>Mänttä-Vilppula</v>
      </c>
      <c r="GY71" s="11">
        <f>Pohjatiedot!FX40</f>
        <v>9983</v>
      </c>
      <c r="GZ71" s="11">
        <f>Pohjatiedot!FY40</f>
        <v>9802</v>
      </c>
      <c r="HA71" s="11">
        <f>Pohjatiedot!FZ40</f>
        <v>9628</v>
      </c>
      <c r="HB71" s="11">
        <f>Pohjatiedot!GA40</f>
        <v>9462</v>
      </c>
      <c r="HC71" s="11">
        <f>Pohjatiedot!GB40</f>
        <v>9309</v>
      </c>
      <c r="HD71" s="11">
        <f>Pohjatiedot!GC40</f>
        <v>9165</v>
      </c>
      <c r="HE71" s="11">
        <f>Pohjatiedot!GD40</f>
        <v>9025</v>
      </c>
      <c r="HF71" s="11">
        <f>Pohjatiedot!GE40</f>
        <v>8893</v>
      </c>
      <c r="HG71" s="11">
        <f>Pohjatiedot!GF40</f>
        <v>8769</v>
      </c>
      <c r="HH71" s="11">
        <f>Pohjatiedot!GG40</f>
        <v>8649</v>
      </c>
      <c r="HI71" s="11">
        <f>Pohjatiedot!GH40</f>
        <v>8531</v>
      </c>
      <c r="HJ71" s="11">
        <f>Pohjatiedot!GI40</f>
        <v>8421</v>
      </c>
      <c r="HK71" s="11">
        <f>Pohjatiedot!GJ40</f>
        <v>8316</v>
      </c>
      <c r="HL71" s="12">
        <f t="shared" si="124"/>
        <v>-1667</v>
      </c>
      <c r="HM71" s="163">
        <f t="shared" si="125"/>
        <v>-0.16698387258339176</v>
      </c>
      <c r="HO71" s="171" t="str">
        <f t="shared" si="126"/>
        <v>Mänttä-Vilppula</v>
      </c>
      <c r="HP71" s="57">
        <f t="shared" si="127"/>
        <v>9983</v>
      </c>
      <c r="HQ71" s="57">
        <f t="shared" si="128"/>
        <v>9628</v>
      </c>
      <c r="HR71" s="57">
        <f t="shared" si="129"/>
        <v>8893</v>
      </c>
      <c r="HS71" s="57">
        <f t="shared" si="130"/>
        <v>8316</v>
      </c>
      <c r="HT71" s="172">
        <f t="shared" si="131"/>
        <v>-1667</v>
      </c>
      <c r="HU71" s="163">
        <f t="shared" si="132"/>
        <v>-0.16698387258339176</v>
      </c>
      <c r="HW71" s="171" t="str">
        <f t="shared" si="74"/>
        <v>Mänttä-Vilppula</v>
      </c>
      <c r="HX71" s="57">
        <f t="shared" si="75"/>
        <v>54</v>
      </c>
      <c r="HY71" s="57">
        <f t="shared" si="76"/>
        <v>50</v>
      </c>
      <c r="HZ71" s="57">
        <f t="shared" si="77"/>
        <v>44</v>
      </c>
      <c r="IA71" s="57">
        <f t="shared" si="78"/>
        <v>40</v>
      </c>
      <c r="IB71" s="172">
        <f t="shared" si="79"/>
        <v>-14</v>
      </c>
      <c r="IC71" s="163">
        <f t="shared" si="80"/>
        <v>-0.2592592592592593</v>
      </c>
      <c r="IE71" s="171" t="str">
        <f t="shared" si="133"/>
        <v>Mänttä-Vilppula</v>
      </c>
      <c r="IF71" s="57">
        <f t="shared" si="134"/>
        <v>404</v>
      </c>
      <c r="IG71" s="57">
        <f t="shared" si="135"/>
        <v>342</v>
      </c>
      <c r="IH71" s="57">
        <f t="shared" si="136"/>
        <v>281</v>
      </c>
      <c r="II71" s="57">
        <f t="shared" si="137"/>
        <v>258</v>
      </c>
      <c r="IJ71" s="172">
        <f t="shared" si="138"/>
        <v>-146</v>
      </c>
      <c r="IK71" s="9">
        <f t="shared" si="139"/>
        <v>-17.478285714285715</v>
      </c>
      <c r="IL71" s="163">
        <f t="shared" si="57"/>
        <v>-0.36138613861386137</v>
      </c>
      <c r="IN71" s="171" t="str">
        <f t="shared" si="140"/>
        <v>Mänttä-Vilppula</v>
      </c>
      <c r="IO71" s="57">
        <f t="shared" si="141"/>
        <v>526</v>
      </c>
      <c r="IP71" s="57">
        <f t="shared" si="142"/>
        <v>516</v>
      </c>
      <c r="IQ71" s="57">
        <f t="shared" si="143"/>
        <v>380</v>
      </c>
      <c r="IR71" s="57">
        <f t="shared" si="144"/>
        <v>304</v>
      </c>
      <c r="IS71" s="172">
        <f t="shared" si="145"/>
        <v>-222</v>
      </c>
      <c r="IT71" s="9">
        <f t="shared" si="146"/>
        <v>-11.1</v>
      </c>
      <c r="IU71" s="163">
        <f t="shared" si="82"/>
        <v>-0.42205323193916355</v>
      </c>
      <c r="IW71" s="171" t="str">
        <f t="shared" si="83"/>
        <v>Mänttä-Vilppula</v>
      </c>
      <c r="IX71" s="57">
        <f t="shared" si="84"/>
        <v>4673</v>
      </c>
      <c r="IY71" s="57">
        <f t="shared" si="85"/>
        <v>4376</v>
      </c>
      <c r="IZ71" s="57">
        <f t="shared" si="86"/>
        <v>3830</v>
      </c>
      <c r="JA71" s="57">
        <f t="shared" si="87"/>
        <v>3525</v>
      </c>
      <c r="JB71" s="172">
        <f t="shared" si="88"/>
        <v>-1148</v>
      </c>
      <c r="JC71" s="163">
        <f t="shared" si="89"/>
        <v>-0.24566659533490265</v>
      </c>
      <c r="JE71" s="171" t="str">
        <f t="shared" si="147"/>
        <v>Mänttä-Vilppula</v>
      </c>
      <c r="JF71" s="57">
        <f t="shared" si="148"/>
        <v>3356</v>
      </c>
      <c r="JG71" s="57">
        <f t="shared" si="149"/>
        <v>3424</v>
      </c>
      <c r="JH71" s="57">
        <f t="shared" si="150"/>
        <v>3498</v>
      </c>
      <c r="JI71" s="57">
        <f t="shared" si="151"/>
        <v>3426</v>
      </c>
      <c r="JJ71" s="172">
        <f t="shared" si="152"/>
        <v>70</v>
      </c>
      <c r="JK71" s="163">
        <f t="shared" si="153"/>
        <v>2.0858164481525554E-2</v>
      </c>
      <c r="JM71" s="171" t="str">
        <f t="shared" si="90"/>
        <v>Mänttä-Vilppula</v>
      </c>
      <c r="JN71" s="57">
        <f t="shared" si="91"/>
        <v>1872</v>
      </c>
      <c r="JO71" s="57">
        <f t="shared" si="92"/>
        <v>1904</v>
      </c>
      <c r="JP71" s="57">
        <f t="shared" si="93"/>
        <v>1672</v>
      </c>
      <c r="JQ71" s="57">
        <f t="shared" si="94"/>
        <v>1410</v>
      </c>
      <c r="JR71" s="172">
        <f t="shared" si="95"/>
        <v>-462</v>
      </c>
      <c r="JS71" s="163">
        <f t="shared" si="96"/>
        <v>-0.24679487179487181</v>
      </c>
      <c r="JU71" s="171" t="str">
        <f t="shared" si="154"/>
        <v>Mänttä-Vilppula</v>
      </c>
      <c r="JV71" s="57">
        <f t="shared" si="155"/>
        <v>1484</v>
      </c>
      <c r="JW71" s="57">
        <f t="shared" si="156"/>
        <v>1520</v>
      </c>
      <c r="JX71" s="57">
        <f t="shared" si="157"/>
        <v>1826</v>
      </c>
      <c r="JY71" s="57">
        <f t="shared" si="158"/>
        <v>2016</v>
      </c>
      <c r="JZ71" s="172">
        <f t="shared" si="159"/>
        <v>532</v>
      </c>
      <c r="KA71" s="163">
        <f t="shared" si="160"/>
        <v>0.35849056603773577</v>
      </c>
    </row>
    <row r="72" spans="2:287" x14ac:dyDescent="0.25">
      <c r="B72" s="10" t="str">
        <f>Pohjatiedot!C41</f>
        <v>Nokia</v>
      </c>
      <c r="C72" s="11">
        <f>Pohjatiedot!D41</f>
        <v>277</v>
      </c>
      <c r="D72" s="11">
        <f>Pohjatiedot!E41</f>
        <v>269</v>
      </c>
      <c r="E72" s="11">
        <f>Pohjatiedot!F41</f>
        <v>265</v>
      </c>
      <c r="F72" s="11">
        <f>Pohjatiedot!G41</f>
        <v>261</v>
      </c>
      <c r="G72" s="11">
        <f>Pohjatiedot!H41</f>
        <v>259</v>
      </c>
      <c r="H72" s="11">
        <f>Pohjatiedot!I41</f>
        <v>257</v>
      </c>
      <c r="I72" s="11">
        <f>Pohjatiedot!J41</f>
        <v>255</v>
      </c>
      <c r="J72" s="11">
        <f>Pohjatiedot!K41</f>
        <v>253</v>
      </c>
      <c r="K72" s="11">
        <f>Pohjatiedot!L41</f>
        <v>252</v>
      </c>
      <c r="L72" s="11">
        <f>Pohjatiedot!M41</f>
        <v>251</v>
      </c>
      <c r="M72" s="11">
        <f>Pohjatiedot!N41</f>
        <v>250</v>
      </c>
      <c r="N72" s="11">
        <f>Pohjatiedot!O41</f>
        <v>250</v>
      </c>
      <c r="O72" s="11">
        <f>Pohjatiedot!P41</f>
        <v>249</v>
      </c>
      <c r="P72" s="12">
        <f t="shared" si="98"/>
        <v>-28</v>
      </c>
      <c r="Q72" s="163">
        <f t="shared" si="99"/>
        <v>-0.10108303249097472</v>
      </c>
      <c r="S72" s="10" t="str">
        <f>Pohjatiedot!S41</f>
        <v>Nokia</v>
      </c>
      <c r="T72" s="11">
        <f>Pohjatiedot!T41</f>
        <v>1904</v>
      </c>
      <c r="U72" s="11">
        <f>Pohjatiedot!U41</f>
        <v>1769</v>
      </c>
      <c r="V72" s="11">
        <f>Pohjatiedot!V41</f>
        <v>1679</v>
      </c>
      <c r="W72" s="11">
        <f>Pohjatiedot!W41</f>
        <v>1588</v>
      </c>
      <c r="X72" s="11">
        <f>Pohjatiedot!X41</f>
        <v>1551</v>
      </c>
      <c r="Y72" s="11">
        <f>Pohjatiedot!Y41</f>
        <v>1498</v>
      </c>
      <c r="Z72" s="11">
        <f>Pohjatiedot!Z41</f>
        <v>1480</v>
      </c>
      <c r="AA72" s="11">
        <f>Pohjatiedot!AA41</f>
        <v>1469</v>
      </c>
      <c r="AB72" s="11">
        <f>Pohjatiedot!AB41</f>
        <v>1460</v>
      </c>
      <c r="AC72" s="11">
        <f>Pohjatiedot!AC41</f>
        <v>1451</v>
      </c>
      <c r="AD72" s="11">
        <f>Pohjatiedot!AD41</f>
        <v>1446</v>
      </c>
      <c r="AE72" s="11">
        <f>Pohjatiedot!AE41</f>
        <v>1439</v>
      </c>
      <c r="AF72" s="11">
        <f>Pohjatiedot!AF41</f>
        <v>1435</v>
      </c>
      <c r="AG72" s="12">
        <f t="shared" si="100"/>
        <v>-469</v>
      </c>
      <c r="AH72" s="163">
        <f t="shared" si="101"/>
        <v>-0.24632352941176472</v>
      </c>
      <c r="AJ72" s="10" t="str">
        <f>Pohjatiedot!AI41</f>
        <v>Nokia</v>
      </c>
      <c r="AK72" s="11">
        <f>Pohjatiedot!AJ41</f>
        <v>474</v>
      </c>
      <c r="AL72" s="11">
        <f>Pohjatiedot!AK41</f>
        <v>468</v>
      </c>
      <c r="AM72" s="11">
        <f>Pohjatiedot!AL41</f>
        <v>416</v>
      </c>
      <c r="AN72" s="11">
        <f>Pohjatiedot!AM41</f>
        <v>414</v>
      </c>
      <c r="AO72" s="11">
        <f>Pohjatiedot!AN41</f>
        <v>356</v>
      </c>
      <c r="AP72" s="11">
        <f>Pohjatiedot!AO41</f>
        <v>369</v>
      </c>
      <c r="AQ72" s="11">
        <f>Pohjatiedot!AP41</f>
        <v>333</v>
      </c>
      <c r="AR72" s="11">
        <f>Pohjatiedot!AQ41</f>
        <v>325</v>
      </c>
      <c r="AS72" s="11">
        <f>Pohjatiedot!AR41</f>
        <v>321</v>
      </c>
      <c r="AT72" s="11">
        <f>Pohjatiedot!AS41</f>
        <v>320</v>
      </c>
      <c r="AU72" s="11">
        <f>Pohjatiedot!AT41</f>
        <v>317</v>
      </c>
      <c r="AV72" s="11">
        <f>Pohjatiedot!AU41</f>
        <v>316</v>
      </c>
      <c r="AW72" s="11">
        <f>Pohjatiedot!AV41</f>
        <v>314</v>
      </c>
      <c r="AX72" s="12">
        <f t="shared" si="102"/>
        <v>-160</v>
      </c>
      <c r="AY72" s="163">
        <f t="shared" si="103"/>
        <v>-0.33755274261603374</v>
      </c>
      <c r="AZ72" s="16"/>
      <c r="BA72" s="10" t="str">
        <f t="shared" si="104"/>
        <v>Nokia</v>
      </c>
      <c r="BB72" s="11">
        <f t="shared" si="105"/>
        <v>2378</v>
      </c>
      <c r="BC72" s="11">
        <f t="shared" si="62"/>
        <v>2237</v>
      </c>
      <c r="BD72" s="11">
        <f t="shared" si="63"/>
        <v>2095</v>
      </c>
      <c r="BE72" s="11">
        <f t="shared" si="64"/>
        <v>2002</v>
      </c>
      <c r="BF72" s="11">
        <f t="shared" si="65"/>
        <v>1907</v>
      </c>
      <c r="BG72" s="11">
        <f t="shared" si="66"/>
        <v>1867</v>
      </c>
      <c r="BH72" s="11">
        <f t="shared" si="67"/>
        <v>1813</v>
      </c>
      <c r="BI72" s="11">
        <f t="shared" si="68"/>
        <v>1794</v>
      </c>
      <c r="BJ72" s="11">
        <f t="shared" si="69"/>
        <v>1781</v>
      </c>
      <c r="BK72" s="11">
        <f t="shared" si="70"/>
        <v>1771</v>
      </c>
      <c r="BL72" s="11">
        <f t="shared" si="71"/>
        <v>1763</v>
      </c>
      <c r="BM72" s="11">
        <f t="shared" si="72"/>
        <v>1755</v>
      </c>
      <c r="BN72" s="11">
        <f t="shared" si="73"/>
        <v>1749</v>
      </c>
      <c r="BO72" s="12">
        <f t="shared" si="106"/>
        <v>-629</v>
      </c>
      <c r="BP72" s="163">
        <f t="shared" si="107"/>
        <v>-0.26450798990748525</v>
      </c>
      <c r="BR72" s="10" t="str">
        <f>Pohjatiedot!AY41</f>
        <v>Nokia</v>
      </c>
      <c r="BS72" s="11">
        <f>Pohjatiedot!AZ41</f>
        <v>2862</v>
      </c>
      <c r="BT72" s="11">
        <f>Pohjatiedot!BA41</f>
        <v>2878</v>
      </c>
      <c r="BU72" s="11">
        <f>Pohjatiedot!BB41</f>
        <v>2855</v>
      </c>
      <c r="BV72" s="11">
        <f>Pohjatiedot!BC41</f>
        <v>2789</v>
      </c>
      <c r="BW72" s="11">
        <f>Pohjatiedot!BD41</f>
        <v>2703</v>
      </c>
      <c r="BX72" s="11">
        <f>Pohjatiedot!BE41</f>
        <v>2613</v>
      </c>
      <c r="BY72" s="11">
        <f>Pohjatiedot!BF41</f>
        <v>2533</v>
      </c>
      <c r="BZ72" s="11">
        <f>Pohjatiedot!BG41</f>
        <v>2394</v>
      </c>
      <c r="CA72" s="11">
        <f>Pohjatiedot!BH41</f>
        <v>2256</v>
      </c>
      <c r="CB72" s="11">
        <f>Pohjatiedot!BI41</f>
        <v>2161</v>
      </c>
      <c r="CC72" s="11">
        <f>Pohjatiedot!BJ41</f>
        <v>2068</v>
      </c>
      <c r="CD72" s="11">
        <f>Pohjatiedot!BK41</f>
        <v>2028</v>
      </c>
      <c r="CE72" s="11">
        <f>Pohjatiedot!BL41</f>
        <v>1977</v>
      </c>
      <c r="CF72" s="12">
        <f t="shared" si="108"/>
        <v>-885</v>
      </c>
      <c r="CG72" s="163">
        <f t="shared" si="109"/>
        <v>-0.30922431865828093</v>
      </c>
      <c r="CI72" s="10" t="str">
        <f>Pohjatiedot!BO41</f>
        <v>Nokia</v>
      </c>
      <c r="CJ72" s="11">
        <f>Pohjatiedot!BP41</f>
        <v>1316</v>
      </c>
      <c r="CK72" s="11">
        <f>Pohjatiedot!BQ41</f>
        <v>1359</v>
      </c>
      <c r="CL72" s="11">
        <f>Pohjatiedot!BR41</f>
        <v>1406</v>
      </c>
      <c r="CM72" s="11">
        <f>Pohjatiedot!BS41</f>
        <v>1447</v>
      </c>
      <c r="CN72" s="11">
        <f>Pohjatiedot!BT41</f>
        <v>1489</v>
      </c>
      <c r="CO72" s="11">
        <f>Pohjatiedot!BU41</f>
        <v>1447</v>
      </c>
      <c r="CP72" s="11">
        <f>Pohjatiedot!BV41</f>
        <v>1417</v>
      </c>
      <c r="CQ72" s="11">
        <f>Pohjatiedot!BW41</f>
        <v>1392</v>
      </c>
      <c r="CR72" s="11">
        <f>Pohjatiedot!BX41</f>
        <v>1411</v>
      </c>
      <c r="CS72" s="11">
        <f>Pohjatiedot!BY41</f>
        <v>1379</v>
      </c>
      <c r="CT72" s="11">
        <f>Pohjatiedot!BZ41</f>
        <v>1322</v>
      </c>
      <c r="CU72" s="11">
        <f>Pohjatiedot!CA41</f>
        <v>1219</v>
      </c>
      <c r="CV72" s="11">
        <f>Pohjatiedot!CB41</f>
        <v>1172</v>
      </c>
      <c r="CW72" s="12">
        <f t="shared" si="110"/>
        <v>-144</v>
      </c>
      <c r="CX72" s="163">
        <f t="shared" si="111"/>
        <v>-0.10942249240121582</v>
      </c>
      <c r="CZ72" s="10" t="str">
        <f>Pohjatiedot!CE41</f>
        <v>Nokia</v>
      </c>
      <c r="DA72" s="11">
        <f>Pohjatiedot!CF41</f>
        <v>1146</v>
      </c>
      <c r="DB72" s="11">
        <f>Pohjatiedot!CG41</f>
        <v>1170</v>
      </c>
      <c r="DC72" s="11">
        <f>Pohjatiedot!CH41</f>
        <v>1224</v>
      </c>
      <c r="DD72" s="11">
        <f>Pohjatiedot!CI41</f>
        <v>1286</v>
      </c>
      <c r="DE72" s="11">
        <f>Pohjatiedot!CJ41</f>
        <v>1328</v>
      </c>
      <c r="DF72" s="11">
        <f>Pohjatiedot!CK41</f>
        <v>1372</v>
      </c>
      <c r="DG72" s="11">
        <f>Pohjatiedot!CL41</f>
        <v>1409</v>
      </c>
      <c r="DH72" s="11">
        <f>Pohjatiedot!CM41</f>
        <v>1449</v>
      </c>
      <c r="DI72" s="11">
        <f>Pohjatiedot!CN41</f>
        <v>1408</v>
      </c>
      <c r="DJ72" s="11">
        <f>Pohjatiedot!CO41</f>
        <v>1383</v>
      </c>
      <c r="DK72" s="11">
        <f>Pohjatiedot!CP41</f>
        <v>1362</v>
      </c>
      <c r="DL72" s="11">
        <f>Pohjatiedot!CQ41</f>
        <v>1377</v>
      </c>
      <c r="DM72" s="11">
        <f>Pohjatiedot!CR41</f>
        <v>1344</v>
      </c>
      <c r="DN72" s="12">
        <f t="shared" si="112"/>
        <v>198</v>
      </c>
      <c r="DO72" s="163">
        <f t="shared" si="113"/>
        <v>0.17277486910994755</v>
      </c>
      <c r="DQ72" s="10" t="str">
        <f>Pohjatiedot!CU41</f>
        <v>Nokia</v>
      </c>
      <c r="DR72" s="11">
        <f>Pohjatiedot!CV41</f>
        <v>1391</v>
      </c>
      <c r="DS72" s="11">
        <f>Pohjatiedot!CW41</f>
        <v>1411</v>
      </c>
      <c r="DT72" s="11">
        <f>Pohjatiedot!CX41</f>
        <v>1412</v>
      </c>
      <c r="DU72" s="11">
        <f>Pohjatiedot!CY41</f>
        <v>1407</v>
      </c>
      <c r="DV72" s="11">
        <f>Pohjatiedot!CZ41</f>
        <v>1431</v>
      </c>
      <c r="DW72" s="11">
        <f>Pohjatiedot!DA41</f>
        <v>1474</v>
      </c>
      <c r="DX72" s="11">
        <f>Pohjatiedot!DB41</f>
        <v>1504</v>
      </c>
      <c r="DY72" s="11">
        <f>Pohjatiedot!DC41</f>
        <v>1539</v>
      </c>
      <c r="DZ72" s="11">
        <f>Pohjatiedot!DD41</f>
        <v>1603</v>
      </c>
      <c r="EA72" s="11">
        <f>Pohjatiedot!DE41</f>
        <v>1636</v>
      </c>
      <c r="EB72" s="11">
        <f>Pohjatiedot!DF41</f>
        <v>1666</v>
      </c>
      <c r="EC72" s="11">
        <f>Pohjatiedot!DG41</f>
        <v>1658</v>
      </c>
      <c r="ED72" s="11">
        <f>Pohjatiedot!DH41</f>
        <v>1649</v>
      </c>
      <c r="EE72" s="12">
        <f t="shared" si="114"/>
        <v>258</v>
      </c>
      <c r="EF72" s="163">
        <f t="shared" si="115"/>
        <v>0.1854780733285406</v>
      </c>
      <c r="EH72" s="10" t="str">
        <f>Pohjatiedot!DK41</f>
        <v>Nokia</v>
      </c>
      <c r="EI72" s="11">
        <f>Pohjatiedot!DL41</f>
        <v>17439</v>
      </c>
      <c r="EJ72" s="11">
        <f>Pohjatiedot!DM41</f>
        <v>17404</v>
      </c>
      <c r="EK72" s="11">
        <f>Pohjatiedot!DN41</f>
        <v>17390</v>
      </c>
      <c r="EL72" s="11">
        <f>Pohjatiedot!DO41</f>
        <v>17362</v>
      </c>
      <c r="EM72" s="11">
        <f>Pohjatiedot!DP41</f>
        <v>17397</v>
      </c>
      <c r="EN72" s="11">
        <f>Pohjatiedot!DQ41</f>
        <v>17436</v>
      </c>
      <c r="EO72" s="11">
        <f>Pohjatiedot!DR41</f>
        <v>17447</v>
      </c>
      <c r="EP72" s="11">
        <f>Pohjatiedot!DS41</f>
        <v>17458</v>
      </c>
      <c r="EQ72" s="11">
        <f>Pohjatiedot!DT41</f>
        <v>17458</v>
      </c>
      <c r="ER72" s="11">
        <f>Pohjatiedot!DU41</f>
        <v>17478</v>
      </c>
      <c r="ES72" s="11">
        <f>Pohjatiedot!DV41</f>
        <v>17498</v>
      </c>
      <c r="ET72" s="11">
        <f>Pohjatiedot!DW41</f>
        <v>17505</v>
      </c>
      <c r="EU72" s="11">
        <f>Pohjatiedot!DX41</f>
        <v>17515</v>
      </c>
      <c r="EV72" s="12">
        <f t="shared" si="116"/>
        <v>76</v>
      </c>
      <c r="EW72" s="163">
        <f t="shared" si="117"/>
        <v>4.3580480532141586E-3</v>
      </c>
      <c r="EY72" s="10" t="str">
        <f>Pohjatiedot!EA41</f>
        <v>Nokia</v>
      </c>
      <c r="EZ72" s="11">
        <f>Pohjatiedot!EB41</f>
        <v>4011</v>
      </c>
      <c r="FA72" s="11">
        <f>Pohjatiedot!EC41</f>
        <v>4144</v>
      </c>
      <c r="FB72" s="11">
        <f>Pohjatiedot!ED41</f>
        <v>4166</v>
      </c>
      <c r="FC72" s="11">
        <f>Pohjatiedot!EE41</f>
        <v>4172</v>
      </c>
      <c r="FD72" s="11">
        <f>Pohjatiedot!EF41</f>
        <v>4126</v>
      </c>
      <c r="FE72" s="11">
        <f>Pohjatiedot!EG41</f>
        <v>4044</v>
      </c>
      <c r="FF72" s="11">
        <f>Pohjatiedot!EH41</f>
        <v>3962</v>
      </c>
      <c r="FG72" s="11">
        <f>Pohjatiedot!EI41</f>
        <v>3920</v>
      </c>
      <c r="FH72" s="11">
        <f>Pohjatiedot!EJ41</f>
        <v>3933</v>
      </c>
      <c r="FI72" s="11">
        <f>Pohjatiedot!EK41</f>
        <v>3940</v>
      </c>
      <c r="FJ72" s="11">
        <f>Pohjatiedot!EL41</f>
        <v>3975</v>
      </c>
      <c r="FK72" s="11">
        <f>Pohjatiedot!EM41</f>
        <v>3978</v>
      </c>
      <c r="FL72" s="11">
        <f>Pohjatiedot!EN41</f>
        <v>3987</v>
      </c>
      <c r="FM72" s="12">
        <f t="shared" si="118"/>
        <v>-24</v>
      </c>
      <c r="FN72" s="163">
        <f t="shared" si="119"/>
        <v>-5.9835452505609954E-3</v>
      </c>
      <c r="FP72" s="10" t="str">
        <f>Pohjatiedot!EQ41</f>
        <v>Nokia</v>
      </c>
      <c r="FQ72" s="11">
        <f>Pohjatiedot!ER41</f>
        <v>1932</v>
      </c>
      <c r="FR72" s="11">
        <f>Pohjatiedot!ES41</f>
        <v>1969</v>
      </c>
      <c r="FS72" s="11">
        <f>Pohjatiedot!ET41</f>
        <v>2106</v>
      </c>
      <c r="FT72" s="11">
        <f>Pohjatiedot!EU41</f>
        <v>2260</v>
      </c>
      <c r="FU72" s="11">
        <f>Pohjatiedot!EV41</f>
        <v>2422</v>
      </c>
      <c r="FV72" s="11">
        <f>Pohjatiedot!EW41</f>
        <v>2615</v>
      </c>
      <c r="FW72" s="11">
        <f>Pohjatiedot!EX41</f>
        <v>2818</v>
      </c>
      <c r="FX72" s="11">
        <f>Pohjatiedot!EY41</f>
        <v>3013</v>
      </c>
      <c r="FY72" s="11">
        <f>Pohjatiedot!EZ41</f>
        <v>3085</v>
      </c>
      <c r="FZ72" s="11">
        <f>Pohjatiedot!FA41</f>
        <v>3203</v>
      </c>
      <c r="GA72" s="11">
        <f>Pohjatiedot!FB41</f>
        <v>3276</v>
      </c>
      <c r="GB72" s="11">
        <f>Pohjatiedot!FC41</f>
        <v>3382</v>
      </c>
      <c r="GC72" s="11">
        <f>Pohjatiedot!FD41</f>
        <v>3412</v>
      </c>
      <c r="GD72" s="12">
        <f t="shared" si="120"/>
        <v>1480</v>
      </c>
      <c r="GE72" s="163">
        <f t="shared" si="121"/>
        <v>0.76604554865424435</v>
      </c>
      <c r="GG72" s="10" t="str">
        <f>Pohjatiedot!FG41</f>
        <v>Nokia</v>
      </c>
      <c r="GH72" s="11">
        <f>Pohjatiedot!FH41</f>
        <v>775</v>
      </c>
      <c r="GI72" s="11">
        <f>Pohjatiedot!FI41</f>
        <v>808</v>
      </c>
      <c r="GJ72" s="11">
        <f>Pohjatiedot!FJ41</f>
        <v>844</v>
      </c>
      <c r="GK72" s="11">
        <f>Pohjatiedot!FK41</f>
        <v>880</v>
      </c>
      <c r="GL72" s="11">
        <f>Pohjatiedot!FL41</f>
        <v>897</v>
      </c>
      <c r="GM72" s="11">
        <f>Pohjatiedot!FM41</f>
        <v>912</v>
      </c>
      <c r="GN72" s="11">
        <f>Pohjatiedot!FN41</f>
        <v>942</v>
      </c>
      <c r="GO72" s="11">
        <f>Pohjatiedot!FO41</f>
        <v>936</v>
      </c>
      <c r="GP72" s="11">
        <f>Pohjatiedot!FP41</f>
        <v>998</v>
      </c>
      <c r="GQ72" s="11">
        <f>Pohjatiedot!FQ41</f>
        <v>1005</v>
      </c>
      <c r="GR72" s="11">
        <f>Pohjatiedot!FR41</f>
        <v>1038</v>
      </c>
      <c r="GS72" s="11">
        <f>Pohjatiedot!FS41</f>
        <v>1074</v>
      </c>
      <c r="GT72" s="11">
        <f>Pohjatiedot!FT41</f>
        <v>1178</v>
      </c>
      <c r="GU72" s="12">
        <f t="shared" si="122"/>
        <v>403</v>
      </c>
      <c r="GV72" s="163">
        <f t="shared" si="123"/>
        <v>0.52</v>
      </c>
      <c r="GX72" s="10" t="str">
        <f>Pohjatiedot!FW41</f>
        <v>Nokia</v>
      </c>
      <c r="GY72" s="11">
        <f>Pohjatiedot!FX41</f>
        <v>33527</v>
      </c>
      <c r="GZ72" s="11">
        <f>Pohjatiedot!FY41</f>
        <v>33649</v>
      </c>
      <c r="HA72" s="11">
        <f>Pohjatiedot!FZ41</f>
        <v>33763</v>
      </c>
      <c r="HB72" s="11">
        <f>Pohjatiedot!GA41</f>
        <v>33866</v>
      </c>
      <c r="HC72" s="11">
        <f>Pohjatiedot!GB41</f>
        <v>33959</v>
      </c>
      <c r="HD72" s="11">
        <f>Pohjatiedot!GC41</f>
        <v>34037</v>
      </c>
      <c r="HE72" s="11">
        <f>Pohjatiedot!GD41</f>
        <v>34100</v>
      </c>
      <c r="HF72" s="11">
        <f>Pohjatiedot!GE41</f>
        <v>34148</v>
      </c>
      <c r="HG72" s="11">
        <f>Pohjatiedot!GF41</f>
        <v>34185</v>
      </c>
      <c r="HH72" s="11">
        <f>Pohjatiedot!GG41</f>
        <v>34207</v>
      </c>
      <c r="HI72" s="11">
        <f>Pohjatiedot!GH41</f>
        <v>34218</v>
      </c>
      <c r="HJ72" s="11">
        <f>Pohjatiedot!GI41</f>
        <v>34226</v>
      </c>
      <c r="HK72" s="11">
        <f>Pohjatiedot!GJ41</f>
        <v>34232</v>
      </c>
      <c r="HL72" s="12">
        <f t="shared" si="124"/>
        <v>705</v>
      </c>
      <c r="HM72" s="163">
        <f t="shared" si="125"/>
        <v>2.1027828317475405E-2</v>
      </c>
      <c r="HO72" s="171" t="str">
        <f t="shared" si="126"/>
        <v>Nokia</v>
      </c>
      <c r="HP72" s="57">
        <f t="shared" si="127"/>
        <v>33527</v>
      </c>
      <c r="HQ72" s="57">
        <f t="shared" si="128"/>
        <v>33763</v>
      </c>
      <c r="HR72" s="57">
        <f t="shared" si="129"/>
        <v>34148</v>
      </c>
      <c r="HS72" s="57">
        <f t="shared" si="130"/>
        <v>34232</v>
      </c>
      <c r="HT72" s="172">
        <f t="shared" si="131"/>
        <v>705</v>
      </c>
      <c r="HU72" s="163">
        <f t="shared" si="132"/>
        <v>2.1027828317475405E-2</v>
      </c>
      <c r="HW72" s="171" t="str">
        <f t="shared" si="74"/>
        <v>Nokia</v>
      </c>
      <c r="HX72" s="57">
        <f t="shared" si="75"/>
        <v>277</v>
      </c>
      <c r="HY72" s="57">
        <f t="shared" si="76"/>
        <v>265</v>
      </c>
      <c r="HZ72" s="57">
        <f t="shared" si="77"/>
        <v>253</v>
      </c>
      <c r="IA72" s="57">
        <f t="shared" si="78"/>
        <v>249</v>
      </c>
      <c r="IB72" s="172">
        <f t="shared" si="79"/>
        <v>-28</v>
      </c>
      <c r="IC72" s="163">
        <f t="shared" si="80"/>
        <v>-0.10108303249097472</v>
      </c>
      <c r="IE72" s="171" t="str">
        <f t="shared" si="133"/>
        <v>Nokia</v>
      </c>
      <c r="IF72" s="57">
        <f t="shared" si="134"/>
        <v>2378</v>
      </c>
      <c r="IG72" s="57">
        <f t="shared" si="135"/>
        <v>2095</v>
      </c>
      <c r="IH72" s="57">
        <f t="shared" si="136"/>
        <v>1794</v>
      </c>
      <c r="II72" s="57">
        <f t="shared" si="137"/>
        <v>1749</v>
      </c>
      <c r="IJ72" s="172">
        <f t="shared" si="138"/>
        <v>-629</v>
      </c>
      <c r="IK72" s="9">
        <f t="shared" si="139"/>
        <v>-75.300285714285707</v>
      </c>
      <c r="IL72" s="163">
        <f t="shared" si="57"/>
        <v>-0.26450798990748525</v>
      </c>
      <c r="IN72" s="171" t="str">
        <f t="shared" si="140"/>
        <v>Nokia</v>
      </c>
      <c r="IO72" s="57">
        <f t="shared" si="141"/>
        <v>2862</v>
      </c>
      <c r="IP72" s="57">
        <f t="shared" si="142"/>
        <v>2855</v>
      </c>
      <c r="IQ72" s="57">
        <f t="shared" si="143"/>
        <v>2394</v>
      </c>
      <c r="IR72" s="57">
        <f t="shared" si="144"/>
        <v>1977</v>
      </c>
      <c r="IS72" s="172">
        <f t="shared" si="145"/>
        <v>-885</v>
      </c>
      <c r="IT72" s="9">
        <f t="shared" si="146"/>
        <v>-44.25</v>
      </c>
      <c r="IU72" s="163">
        <f t="shared" si="82"/>
        <v>-0.30922431865828093</v>
      </c>
      <c r="IW72" s="171" t="str">
        <f t="shared" si="83"/>
        <v>Nokia</v>
      </c>
      <c r="IX72" s="57">
        <f t="shared" si="84"/>
        <v>17439</v>
      </c>
      <c r="IY72" s="57">
        <f t="shared" si="85"/>
        <v>17390</v>
      </c>
      <c r="IZ72" s="57">
        <f t="shared" si="86"/>
        <v>17458</v>
      </c>
      <c r="JA72" s="57">
        <f t="shared" si="87"/>
        <v>17515</v>
      </c>
      <c r="JB72" s="172">
        <f t="shared" si="88"/>
        <v>76</v>
      </c>
      <c r="JC72" s="163">
        <f t="shared" si="89"/>
        <v>4.3580480532141586E-3</v>
      </c>
      <c r="JE72" s="171" t="str">
        <f t="shared" si="147"/>
        <v>Nokia</v>
      </c>
      <c r="JF72" s="57">
        <f t="shared" si="148"/>
        <v>6718</v>
      </c>
      <c r="JG72" s="57">
        <f t="shared" si="149"/>
        <v>7116</v>
      </c>
      <c r="JH72" s="57">
        <f t="shared" si="150"/>
        <v>7869</v>
      </c>
      <c r="JI72" s="57">
        <f t="shared" si="151"/>
        <v>8577</v>
      </c>
      <c r="JJ72" s="172">
        <f t="shared" si="152"/>
        <v>1859</v>
      </c>
      <c r="JK72" s="163">
        <f t="shared" si="153"/>
        <v>0.27671926168502536</v>
      </c>
      <c r="JM72" s="171" t="str">
        <f t="shared" si="90"/>
        <v>Nokia</v>
      </c>
      <c r="JN72" s="57">
        <f t="shared" si="91"/>
        <v>4011</v>
      </c>
      <c r="JO72" s="57">
        <f t="shared" si="92"/>
        <v>4166</v>
      </c>
      <c r="JP72" s="57">
        <f t="shared" si="93"/>
        <v>3920</v>
      </c>
      <c r="JQ72" s="57">
        <f t="shared" si="94"/>
        <v>3987</v>
      </c>
      <c r="JR72" s="172">
        <f t="shared" si="95"/>
        <v>-24</v>
      </c>
      <c r="JS72" s="163">
        <f t="shared" si="96"/>
        <v>-5.9835452505609954E-3</v>
      </c>
      <c r="JU72" s="171" t="str">
        <f t="shared" si="154"/>
        <v>Nokia</v>
      </c>
      <c r="JV72" s="57">
        <f t="shared" si="155"/>
        <v>2707</v>
      </c>
      <c r="JW72" s="57">
        <f t="shared" si="156"/>
        <v>2950</v>
      </c>
      <c r="JX72" s="57">
        <f t="shared" si="157"/>
        <v>3949</v>
      </c>
      <c r="JY72" s="57">
        <f t="shared" si="158"/>
        <v>4590</v>
      </c>
      <c r="JZ72" s="172">
        <f t="shared" si="159"/>
        <v>1883</v>
      </c>
      <c r="KA72" s="163">
        <f t="shared" si="160"/>
        <v>0.69560398965644632</v>
      </c>
    </row>
    <row r="73" spans="2:287" x14ac:dyDescent="0.25">
      <c r="B73" s="10" t="str">
        <f>Pohjatiedot!C42</f>
        <v>Orivesi</v>
      </c>
      <c r="C73" s="11">
        <f>Pohjatiedot!D42</f>
        <v>69</v>
      </c>
      <c r="D73" s="11">
        <f>Pohjatiedot!E42</f>
        <v>60</v>
      </c>
      <c r="E73" s="11">
        <f>Pohjatiedot!F42</f>
        <v>58</v>
      </c>
      <c r="F73" s="11">
        <f>Pohjatiedot!G42</f>
        <v>57</v>
      </c>
      <c r="G73" s="11">
        <f>Pohjatiedot!H42</f>
        <v>55</v>
      </c>
      <c r="H73" s="11">
        <f>Pohjatiedot!I42</f>
        <v>54</v>
      </c>
      <c r="I73" s="11">
        <f>Pohjatiedot!J42</f>
        <v>53</v>
      </c>
      <c r="J73" s="11">
        <f>Pohjatiedot!K42</f>
        <v>52</v>
      </c>
      <c r="K73" s="11">
        <f>Pohjatiedot!L42</f>
        <v>52</v>
      </c>
      <c r="L73" s="11">
        <f>Pohjatiedot!M42</f>
        <v>51</v>
      </c>
      <c r="M73" s="11">
        <f>Pohjatiedot!N42</f>
        <v>51</v>
      </c>
      <c r="N73" s="11">
        <f>Pohjatiedot!O42</f>
        <v>50</v>
      </c>
      <c r="O73" s="11">
        <f>Pohjatiedot!P42</f>
        <v>50</v>
      </c>
      <c r="P73" s="12">
        <f t="shared" si="98"/>
        <v>-19</v>
      </c>
      <c r="Q73" s="163">
        <f t="shared" si="99"/>
        <v>-0.27536231884057971</v>
      </c>
      <c r="S73" s="10" t="str">
        <f>Pohjatiedot!S42</f>
        <v>Orivesi</v>
      </c>
      <c r="T73" s="11">
        <f>Pohjatiedot!T42</f>
        <v>427</v>
      </c>
      <c r="U73" s="11">
        <f>Pohjatiedot!U42</f>
        <v>385</v>
      </c>
      <c r="V73" s="11">
        <f>Pohjatiedot!V42</f>
        <v>355</v>
      </c>
      <c r="W73" s="11">
        <f>Pohjatiedot!W42</f>
        <v>327</v>
      </c>
      <c r="X73" s="11">
        <f>Pohjatiedot!X42</f>
        <v>315</v>
      </c>
      <c r="Y73" s="11">
        <f>Pohjatiedot!Y42</f>
        <v>296</v>
      </c>
      <c r="Z73" s="11">
        <f>Pohjatiedot!Z42</f>
        <v>285</v>
      </c>
      <c r="AA73" s="11">
        <f>Pohjatiedot!AA42</f>
        <v>279</v>
      </c>
      <c r="AB73" s="11">
        <f>Pohjatiedot!AB42</f>
        <v>274</v>
      </c>
      <c r="AC73" s="11">
        <f>Pohjatiedot!AC42</f>
        <v>270</v>
      </c>
      <c r="AD73" s="11">
        <f>Pohjatiedot!AD42</f>
        <v>266</v>
      </c>
      <c r="AE73" s="11">
        <f>Pohjatiedot!AE42</f>
        <v>264</v>
      </c>
      <c r="AF73" s="11">
        <f>Pohjatiedot!AF42</f>
        <v>261</v>
      </c>
      <c r="AG73" s="12">
        <f t="shared" si="100"/>
        <v>-166</v>
      </c>
      <c r="AH73" s="163">
        <f t="shared" si="101"/>
        <v>-0.38875878220140514</v>
      </c>
      <c r="AJ73" s="10" t="str">
        <f>Pohjatiedot!AI42</f>
        <v>Orivesi</v>
      </c>
      <c r="AK73" s="11">
        <f>Pohjatiedot!AJ42</f>
        <v>88</v>
      </c>
      <c r="AL73" s="11">
        <f>Pohjatiedot!AK42</f>
        <v>108</v>
      </c>
      <c r="AM73" s="11">
        <f>Pohjatiedot!AL42</f>
        <v>89</v>
      </c>
      <c r="AN73" s="11">
        <f>Pohjatiedot!AM42</f>
        <v>85</v>
      </c>
      <c r="AO73" s="11">
        <f>Pohjatiedot!AN42</f>
        <v>70</v>
      </c>
      <c r="AP73" s="11">
        <f>Pohjatiedot!AO42</f>
        <v>76</v>
      </c>
      <c r="AQ73" s="11">
        <f>Pohjatiedot!AP42</f>
        <v>67</v>
      </c>
      <c r="AR73" s="11">
        <f>Pohjatiedot!AQ42</f>
        <v>61</v>
      </c>
      <c r="AS73" s="11">
        <f>Pohjatiedot!AR42</f>
        <v>59</v>
      </c>
      <c r="AT73" s="11">
        <f>Pohjatiedot!AS42</f>
        <v>59</v>
      </c>
      <c r="AU73" s="11">
        <f>Pohjatiedot!AT42</f>
        <v>58</v>
      </c>
      <c r="AV73" s="11">
        <f>Pohjatiedot!AU42</f>
        <v>57</v>
      </c>
      <c r="AW73" s="11">
        <f>Pohjatiedot!AV42</f>
        <v>56</v>
      </c>
      <c r="AX73" s="12">
        <f t="shared" si="102"/>
        <v>-32</v>
      </c>
      <c r="AY73" s="163">
        <f t="shared" si="103"/>
        <v>-0.36363636363636365</v>
      </c>
      <c r="AZ73" s="16"/>
      <c r="BA73" s="10" t="str">
        <f t="shared" ref="BA73:BA86" si="161">AJ73</f>
        <v>Orivesi</v>
      </c>
      <c r="BB73" s="11">
        <f t="shared" ref="BB73:BB86" si="162">T73+AK73</f>
        <v>515</v>
      </c>
      <c r="BC73" s="11">
        <f t="shared" ref="BC73:BC86" si="163">U73+AL73</f>
        <v>493</v>
      </c>
      <c r="BD73" s="11">
        <f t="shared" ref="BD73:BD86" si="164">V73+AM73</f>
        <v>444</v>
      </c>
      <c r="BE73" s="11">
        <f t="shared" ref="BE73:BE86" si="165">W73+AN73</f>
        <v>412</v>
      </c>
      <c r="BF73" s="11">
        <f t="shared" ref="BF73:BF86" si="166">X73+AO73</f>
        <v>385</v>
      </c>
      <c r="BG73" s="11">
        <f t="shared" ref="BG73:BG86" si="167">Y73+AP73</f>
        <v>372</v>
      </c>
      <c r="BH73" s="11">
        <f t="shared" ref="BH73:BH86" si="168">Z73+AQ73</f>
        <v>352</v>
      </c>
      <c r="BI73" s="11">
        <f t="shared" ref="BI73:BI86" si="169">AA73+AR73</f>
        <v>340</v>
      </c>
      <c r="BJ73" s="11">
        <f t="shared" ref="BJ73:BJ86" si="170">AB73+AS73</f>
        <v>333</v>
      </c>
      <c r="BK73" s="11">
        <f t="shared" ref="BK73:BK86" si="171">AC73+AT73</f>
        <v>329</v>
      </c>
      <c r="BL73" s="11">
        <f t="shared" ref="BL73:BL86" si="172">AD73+AU73</f>
        <v>324</v>
      </c>
      <c r="BM73" s="11">
        <f t="shared" ref="BM73:BM86" si="173">AE73+AV73</f>
        <v>321</v>
      </c>
      <c r="BN73" s="11">
        <f t="shared" ref="BN73:BN86" si="174">AF73+AW73</f>
        <v>317</v>
      </c>
      <c r="BO73" s="12">
        <f t="shared" ref="BO73:BO86" si="175">BN73-BB73</f>
        <v>-198</v>
      </c>
      <c r="BP73" s="163">
        <f t="shared" si="107"/>
        <v>-0.38446601941747571</v>
      </c>
      <c r="BR73" s="10" t="str">
        <f>Pohjatiedot!AY42</f>
        <v>Orivesi</v>
      </c>
      <c r="BS73" s="11">
        <f>Pohjatiedot!AZ42</f>
        <v>614</v>
      </c>
      <c r="BT73" s="11">
        <f>Pohjatiedot!BA42</f>
        <v>580</v>
      </c>
      <c r="BU73" s="11">
        <f>Pohjatiedot!BB42</f>
        <v>579</v>
      </c>
      <c r="BV73" s="11">
        <f>Pohjatiedot!BC42</f>
        <v>568</v>
      </c>
      <c r="BW73" s="11">
        <f>Pohjatiedot!BD42</f>
        <v>546</v>
      </c>
      <c r="BX73" s="11">
        <f>Pohjatiedot!BE42</f>
        <v>518</v>
      </c>
      <c r="BY73" s="11">
        <f>Pohjatiedot!BF42</f>
        <v>499</v>
      </c>
      <c r="BZ73" s="11">
        <f>Pohjatiedot!BG42</f>
        <v>479</v>
      </c>
      <c r="CA73" s="11">
        <f>Pohjatiedot!BH42</f>
        <v>438</v>
      </c>
      <c r="CB73" s="11">
        <f>Pohjatiedot!BI42</f>
        <v>410</v>
      </c>
      <c r="CC73" s="11">
        <f>Pohjatiedot!BJ42</f>
        <v>386</v>
      </c>
      <c r="CD73" s="11">
        <f>Pohjatiedot!BK42</f>
        <v>374</v>
      </c>
      <c r="CE73" s="11">
        <f>Pohjatiedot!BL42</f>
        <v>357</v>
      </c>
      <c r="CF73" s="12">
        <f t="shared" si="108"/>
        <v>-257</v>
      </c>
      <c r="CG73" s="163">
        <f t="shared" si="109"/>
        <v>-0.41856677524429964</v>
      </c>
      <c r="CI73" s="10" t="str">
        <f>Pohjatiedot!BO42</f>
        <v>Orivesi</v>
      </c>
      <c r="CJ73" s="11">
        <f>Pohjatiedot!BP42</f>
        <v>305</v>
      </c>
      <c r="CK73" s="11">
        <f>Pohjatiedot!BQ42</f>
        <v>325</v>
      </c>
      <c r="CL73" s="11">
        <f>Pohjatiedot!BR42</f>
        <v>329</v>
      </c>
      <c r="CM73" s="11">
        <f>Pohjatiedot!BS42</f>
        <v>308</v>
      </c>
      <c r="CN73" s="11">
        <f>Pohjatiedot!BT42</f>
        <v>296</v>
      </c>
      <c r="CO73" s="11">
        <f>Pohjatiedot!BU42</f>
        <v>287</v>
      </c>
      <c r="CP73" s="11">
        <f>Pohjatiedot!BV42</f>
        <v>284</v>
      </c>
      <c r="CQ73" s="11">
        <f>Pohjatiedot!BW42</f>
        <v>267</v>
      </c>
      <c r="CR73" s="11">
        <f>Pohjatiedot!BX42</f>
        <v>273</v>
      </c>
      <c r="CS73" s="11">
        <f>Pohjatiedot!BY42</f>
        <v>267</v>
      </c>
      <c r="CT73" s="11">
        <f>Pohjatiedot!BZ42</f>
        <v>263</v>
      </c>
      <c r="CU73" s="11">
        <f>Pohjatiedot!CA42</f>
        <v>233</v>
      </c>
      <c r="CV73" s="11">
        <f>Pohjatiedot!CB42</f>
        <v>222</v>
      </c>
      <c r="CW73" s="12">
        <f t="shared" si="110"/>
        <v>-83</v>
      </c>
      <c r="CX73" s="163">
        <f t="shared" si="111"/>
        <v>-0.27213114754098355</v>
      </c>
      <c r="CZ73" s="10" t="str">
        <f>Pohjatiedot!CE42</f>
        <v>Orivesi</v>
      </c>
      <c r="DA73" s="11">
        <f>Pohjatiedot!CF42</f>
        <v>286</v>
      </c>
      <c r="DB73" s="11">
        <f>Pohjatiedot!CG42</f>
        <v>277</v>
      </c>
      <c r="DC73" s="11">
        <f>Pohjatiedot!CH42</f>
        <v>279</v>
      </c>
      <c r="DD73" s="11">
        <f>Pohjatiedot!CI42</f>
        <v>290</v>
      </c>
      <c r="DE73" s="11">
        <f>Pohjatiedot!CJ42</f>
        <v>307</v>
      </c>
      <c r="DF73" s="11">
        <f>Pohjatiedot!CK42</f>
        <v>310</v>
      </c>
      <c r="DG73" s="11">
        <f>Pohjatiedot!CL42</f>
        <v>291</v>
      </c>
      <c r="DH73" s="11">
        <f>Pohjatiedot!CM42</f>
        <v>282</v>
      </c>
      <c r="DI73" s="11">
        <f>Pohjatiedot!CN42</f>
        <v>275</v>
      </c>
      <c r="DJ73" s="11">
        <f>Pohjatiedot!CO42</f>
        <v>270</v>
      </c>
      <c r="DK73" s="11">
        <f>Pohjatiedot!CP42</f>
        <v>258</v>
      </c>
      <c r="DL73" s="11">
        <f>Pohjatiedot!CQ42</f>
        <v>263</v>
      </c>
      <c r="DM73" s="11">
        <f>Pohjatiedot!CR42</f>
        <v>258</v>
      </c>
      <c r="DN73" s="12">
        <f t="shared" si="112"/>
        <v>-28</v>
      </c>
      <c r="DO73" s="163">
        <f t="shared" si="113"/>
        <v>-9.7902097902097918E-2</v>
      </c>
      <c r="DQ73" s="10" t="str">
        <f>Pohjatiedot!CU42</f>
        <v>Orivesi</v>
      </c>
      <c r="DR73" s="11">
        <f>Pohjatiedot!CV42</f>
        <v>320</v>
      </c>
      <c r="DS73" s="11">
        <f>Pohjatiedot!CW42</f>
        <v>320</v>
      </c>
      <c r="DT73" s="11">
        <f>Pohjatiedot!CX42</f>
        <v>310</v>
      </c>
      <c r="DU73" s="11">
        <f>Pohjatiedot!CY42</f>
        <v>303</v>
      </c>
      <c r="DV73" s="11">
        <f>Pohjatiedot!CZ42</f>
        <v>301</v>
      </c>
      <c r="DW73" s="11">
        <f>Pohjatiedot!DA42</f>
        <v>299</v>
      </c>
      <c r="DX73" s="11">
        <f>Pohjatiedot!DB42</f>
        <v>312</v>
      </c>
      <c r="DY73" s="11">
        <f>Pohjatiedot!DC42</f>
        <v>320</v>
      </c>
      <c r="DZ73" s="11">
        <f>Pohjatiedot!DD42</f>
        <v>320</v>
      </c>
      <c r="EA73" s="11">
        <f>Pohjatiedot!DE42</f>
        <v>317</v>
      </c>
      <c r="EB73" s="11">
        <f>Pohjatiedot!DF42</f>
        <v>315</v>
      </c>
      <c r="EC73" s="11">
        <f>Pohjatiedot!DG42</f>
        <v>310</v>
      </c>
      <c r="ED73" s="11">
        <f>Pohjatiedot!DH42</f>
        <v>304</v>
      </c>
      <c r="EE73" s="12">
        <f t="shared" si="114"/>
        <v>-16</v>
      </c>
      <c r="EF73" s="163">
        <f t="shared" si="115"/>
        <v>-5.0000000000000044E-2</v>
      </c>
      <c r="EH73" s="10" t="str">
        <f>Pohjatiedot!DK42</f>
        <v>Orivesi</v>
      </c>
      <c r="EI73" s="11">
        <f>Pohjatiedot!DL42</f>
        <v>4460</v>
      </c>
      <c r="EJ73" s="11">
        <f>Pohjatiedot!DM42</f>
        <v>4365</v>
      </c>
      <c r="EK73" s="11">
        <f>Pohjatiedot!DN42</f>
        <v>4304</v>
      </c>
      <c r="EL73" s="11">
        <f>Pohjatiedot!DO42</f>
        <v>4226</v>
      </c>
      <c r="EM73" s="11">
        <f>Pohjatiedot!DP42</f>
        <v>4150</v>
      </c>
      <c r="EN73" s="11">
        <f>Pohjatiedot!DQ42</f>
        <v>4087</v>
      </c>
      <c r="EO73" s="11">
        <f>Pohjatiedot!DR42</f>
        <v>4025</v>
      </c>
      <c r="EP73" s="11">
        <f>Pohjatiedot!DS42</f>
        <v>3981</v>
      </c>
      <c r="EQ73" s="11">
        <f>Pohjatiedot!DT42</f>
        <v>3934</v>
      </c>
      <c r="ER73" s="11">
        <f>Pohjatiedot!DU42</f>
        <v>3888</v>
      </c>
      <c r="ES73" s="11">
        <f>Pohjatiedot!DV42</f>
        <v>3847</v>
      </c>
      <c r="ET73" s="11">
        <f>Pohjatiedot!DW42</f>
        <v>3814</v>
      </c>
      <c r="EU73" s="11">
        <f>Pohjatiedot!DX42</f>
        <v>3774</v>
      </c>
      <c r="EV73" s="12">
        <f t="shared" si="116"/>
        <v>-686</v>
      </c>
      <c r="EW73" s="163">
        <f t="shared" si="117"/>
        <v>-0.15381165919282513</v>
      </c>
      <c r="EY73" s="10" t="str">
        <f>Pohjatiedot!EA42</f>
        <v>Orivesi</v>
      </c>
      <c r="EZ73" s="11">
        <f>Pohjatiedot!EB42</f>
        <v>1441</v>
      </c>
      <c r="FA73" s="11">
        <f>Pohjatiedot!EC42</f>
        <v>1472</v>
      </c>
      <c r="FB73" s="11">
        <f>Pohjatiedot!ED42</f>
        <v>1482</v>
      </c>
      <c r="FC73" s="11">
        <f>Pohjatiedot!EE42</f>
        <v>1464</v>
      </c>
      <c r="FD73" s="11">
        <f>Pohjatiedot!EF42</f>
        <v>1427</v>
      </c>
      <c r="FE73" s="11">
        <f>Pohjatiedot!EG42</f>
        <v>1426</v>
      </c>
      <c r="FF73" s="11">
        <f>Pohjatiedot!EH42</f>
        <v>1417</v>
      </c>
      <c r="FG73" s="11">
        <f>Pohjatiedot!EI42</f>
        <v>1394</v>
      </c>
      <c r="FH73" s="11">
        <f>Pohjatiedot!EJ42</f>
        <v>1405</v>
      </c>
      <c r="FI73" s="11">
        <f>Pohjatiedot!EK42</f>
        <v>1416</v>
      </c>
      <c r="FJ73" s="11">
        <f>Pohjatiedot!EL42</f>
        <v>1419</v>
      </c>
      <c r="FK73" s="11">
        <f>Pohjatiedot!EM42</f>
        <v>1403</v>
      </c>
      <c r="FL73" s="11">
        <f>Pohjatiedot!EN42</f>
        <v>1411</v>
      </c>
      <c r="FM73" s="12">
        <f t="shared" si="118"/>
        <v>-30</v>
      </c>
      <c r="FN73" s="163">
        <f t="shared" si="119"/>
        <v>-2.0818875780707846E-2</v>
      </c>
      <c r="FP73" s="10" t="str">
        <f>Pohjatiedot!EQ42</f>
        <v>Orivesi</v>
      </c>
      <c r="FQ73" s="11">
        <f>Pohjatiedot!ER42</f>
        <v>848</v>
      </c>
      <c r="FR73" s="11">
        <f>Pohjatiedot!ES42</f>
        <v>866</v>
      </c>
      <c r="FS73" s="11">
        <f>Pohjatiedot!ET42</f>
        <v>870</v>
      </c>
      <c r="FT73" s="11">
        <f>Pohjatiedot!EU42</f>
        <v>940</v>
      </c>
      <c r="FU73" s="11">
        <f>Pohjatiedot!EV42</f>
        <v>1028</v>
      </c>
      <c r="FV73" s="11">
        <f>Pohjatiedot!EW42</f>
        <v>1064</v>
      </c>
      <c r="FW73" s="11">
        <f>Pohjatiedot!EX42</f>
        <v>1099</v>
      </c>
      <c r="FX73" s="11">
        <f>Pohjatiedot!EY42</f>
        <v>1142</v>
      </c>
      <c r="FY73" s="11">
        <f>Pohjatiedot!EZ42</f>
        <v>1138</v>
      </c>
      <c r="FZ73" s="11">
        <f>Pohjatiedot!FA42</f>
        <v>1160</v>
      </c>
      <c r="GA73" s="11">
        <f>Pohjatiedot!FB42</f>
        <v>1183</v>
      </c>
      <c r="GB73" s="11">
        <f>Pohjatiedot!FC42</f>
        <v>1211</v>
      </c>
      <c r="GC73" s="11">
        <f>Pohjatiedot!FD42</f>
        <v>1219</v>
      </c>
      <c r="GD73" s="12">
        <f t="shared" si="120"/>
        <v>371</v>
      </c>
      <c r="GE73" s="163">
        <f t="shared" si="121"/>
        <v>0.4375</v>
      </c>
      <c r="GG73" s="10" t="str">
        <f>Pohjatiedot!FG42</f>
        <v>Orivesi</v>
      </c>
      <c r="GH73" s="11">
        <f>Pohjatiedot!FH42</f>
        <v>363</v>
      </c>
      <c r="GI73" s="11">
        <f>Pohjatiedot!FI42</f>
        <v>364</v>
      </c>
      <c r="GJ73" s="11">
        <f>Pohjatiedot!FJ42</f>
        <v>379</v>
      </c>
      <c r="GK73" s="11">
        <f>Pohjatiedot!FK42</f>
        <v>383</v>
      </c>
      <c r="GL73" s="11">
        <f>Pohjatiedot!FL42</f>
        <v>383</v>
      </c>
      <c r="GM73" s="11">
        <f>Pohjatiedot!FM42</f>
        <v>390</v>
      </c>
      <c r="GN73" s="11">
        <f>Pohjatiedot!FN42</f>
        <v>406</v>
      </c>
      <c r="GO73" s="11">
        <f>Pohjatiedot!FO42</f>
        <v>412</v>
      </c>
      <c r="GP73" s="11">
        <f>Pohjatiedot!FP42</f>
        <v>437</v>
      </c>
      <c r="GQ73" s="11">
        <f>Pohjatiedot!FQ42</f>
        <v>436</v>
      </c>
      <c r="GR73" s="11">
        <f>Pohjatiedot!FR42</f>
        <v>441</v>
      </c>
      <c r="GS73" s="11">
        <f>Pohjatiedot!FS42</f>
        <v>453</v>
      </c>
      <c r="GT73" s="11">
        <f>Pohjatiedot!FT42</f>
        <v>467</v>
      </c>
      <c r="GU73" s="12">
        <f t="shared" si="122"/>
        <v>104</v>
      </c>
      <c r="GV73" s="163">
        <f t="shared" si="123"/>
        <v>0.28650137741046833</v>
      </c>
      <c r="GX73" s="10" t="str">
        <f>Pohjatiedot!FW42</f>
        <v>Orivesi</v>
      </c>
      <c r="GY73" s="11">
        <f>Pohjatiedot!FX42</f>
        <v>9221</v>
      </c>
      <c r="GZ73" s="11">
        <f>Pohjatiedot!FY42</f>
        <v>9122</v>
      </c>
      <c r="HA73" s="11">
        <f>Pohjatiedot!FZ42</f>
        <v>9034</v>
      </c>
      <c r="HB73" s="11">
        <f>Pohjatiedot!GA42</f>
        <v>8951</v>
      </c>
      <c r="HC73" s="11">
        <f>Pohjatiedot!GB42</f>
        <v>8878</v>
      </c>
      <c r="HD73" s="11">
        <f>Pohjatiedot!GC42</f>
        <v>8807</v>
      </c>
      <c r="HE73" s="11">
        <f>Pohjatiedot!GD42</f>
        <v>8738</v>
      </c>
      <c r="HF73" s="11">
        <f>Pohjatiedot!GE42</f>
        <v>8669</v>
      </c>
      <c r="HG73" s="11">
        <f>Pohjatiedot!GF42</f>
        <v>8605</v>
      </c>
      <c r="HH73" s="11">
        <f>Pohjatiedot!GG42</f>
        <v>8544</v>
      </c>
      <c r="HI73" s="11">
        <f>Pohjatiedot!GH42</f>
        <v>8487</v>
      </c>
      <c r="HJ73" s="11">
        <f>Pohjatiedot!GI42</f>
        <v>8432</v>
      </c>
      <c r="HK73" s="11">
        <f>Pohjatiedot!GJ42</f>
        <v>8379</v>
      </c>
      <c r="HL73" s="12">
        <f t="shared" si="124"/>
        <v>-842</v>
      </c>
      <c r="HM73" s="163">
        <f t="shared" si="125"/>
        <v>-9.1313306582800124E-2</v>
      </c>
      <c r="HO73" s="171" t="str">
        <f t="shared" si="126"/>
        <v>Orivesi</v>
      </c>
      <c r="HP73" s="57">
        <f t="shared" si="127"/>
        <v>9221</v>
      </c>
      <c r="HQ73" s="57">
        <f t="shared" si="128"/>
        <v>9034</v>
      </c>
      <c r="HR73" s="57">
        <f t="shared" si="129"/>
        <v>8669</v>
      </c>
      <c r="HS73" s="57">
        <f t="shared" si="130"/>
        <v>8379</v>
      </c>
      <c r="HT73" s="172">
        <f t="shared" si="131"/>
        <v>-842</v>
      </c>
      <c r="HU73" s="163">
        <f t="shared" si="132"/>
        <v>-9.1313306582800124E-2</v>
      </c>
      <c r="HW73" s="171" t="str">
        <f t="shared" si="74"/>
        <v>Orivesi</v>
      </c>
      <c r="HX73" s="57">
        <f t="shared" si="75"/>
        <v>69</v>
      </c>
      <c r="HY73" s="57">
        <f t="shared" si="76"/>
        <v>58</v>
      </c>
      <c r="HZ73" s="57">
        <f t="shared" si="77"/>
        <v>52</v>
      </c>
      <c r="IA73" s="57">
        <f t="shared" si="78"/>
        <v>50</v>
      </c>
      <c r="IB73" s="172">
        <f t="shared" si="79"/>
        <v>-19</v>
      </c>
      <c r="IC73" s="163">
        <f t="shared" si="80"/>
        <v>-0.27536231884057971</v>
      </c>
      <c r="IE73" s="171" t="str">
        <f t="shared" si="133"/>
        <v>Orivesi</v>
      </c>
      <c r="IF73" s="57">
        <f t="shared" si="134"/>
        <v>515</v>
      </c>
      <c r="IG73" s="57">
        <f t="shared" si="135"/>
        <v>444</v>
      </c>
      <c r="IH73" s="57">
        <f t="shared" si="136"/>
        <v>340</v>
      </c>
      <c r="II73" s="57">
        <f t="shared" si="137"/>
        <v>317</v>
      </c>
      <c r="IJ73" s="172">
        <f t="shared" si="138"/>
        <v>-198</v>
      </c>
      <c r="IK73" s="9">
        <f t="shared" si="139"/>
        <v>-23.703428571428571</v>
      </c>
      <c r="IL73" s="163">
        <f t="shared" si="57"/>
        <v>-0.38446601941747571</v>
      </c>
      <c r="IN73" s="171" t="str">
        <f t="shared" si="140"/>
        <v>Orivesi</v>
      </c>
      <c r="IO73" s="57">
        <f t="shared" si="141"/>
        <v>614</v>
      </c>
      <c r="IP73" s="57">
        <f t="shared" si="142"/>
        <v>579</v>
      </c>
      <c r="IQ73" s="57">
        <f t="shared" si="143"/>
        <v>479</v>
      </c>
      <c r="IR73" s="57">
        <f t="shared" si="144"/>
        <v>357</v>
      </c>
      <c r="IS73" s="172">
        <f t="shared" si="145"/>
        <v>-257</v>
      </c>
      <c r="IT73" s="9">
        <f t="shared" si="146"/>
        <v>-12.85</v>
      </c>
      <c r="IU73" s="163">
        <f t="shared" si="82"/>
        <v>-0.41856677524429964</v>
      </c>
      <c r="IW73" s="171" t="str">
        <f t="shared" si="83"/>
        <v>Orivesi</v>
      </c>
      <c r="IX73" s="57">
        <f t="shared" si="84"/>
        <v>4460</v>
      </c>
      <c r="IY73" s="57">
        <f t="shared" si="85"/>
        <v>4304</v>
      </c>
      <c r="IZ73" s="57">
        <f t="shared" si="86"/>
        <v>3981</v>
      </c>
      <c r="JA73" s="57">
        <f t="shared" si="87"/>
        <v>3774</v>
      </c>
      <c r="JB73" s="172">
        <f t="shared" si="88"/>
        <v>-686</v>
      </c>
      <c r="JC73" s="163">
        <f t="shared" si="89"/>
        <v>-0.15381165919282513</v>
      </c>
      <c r="JE73" s="171" t="str">
        <f t="shared" si="147"/>
        <v>Orivesi</v>
      </c>
      <c r="JF73" s="57">
        <f t="shared" si="148"/>
        <v>2652</v>
      </c>
      <c r="JG73" s="57">
        <f t="shared" si="149"/>
        <v>2731</v>
      </c>
      <c r="JH73" s="57">
        <f t="shared" si="150"/>
        <v>2948</v>
      </c>
      <c r="JI73" s="57">
        <f t="shared" si="151"/>
        <v>3097</v>
      </c>
      <c r="JJ73" s="172">
        <f t="shared" si="152"/>
        <v>445</v>
      </c>
      <c r="JK73" s="163">
        <f t="shared" si="153"/>
        <v>0.16779788838612375</v>
      </c>
      <c r="JM73" s="171" t="str">
        <f t="shared" si="90"/>
        <v>Orivesi</v>
      </c>
      <c r="JN73" s="57">
        <f t="shared" si="91"/>
        <v>1441</v>
      </c>
      <c r="JO73" s="57">
        <f t="shared" si="92"/>
        <v>1482</v>
      </c>
      <c r="JP73" s="57">
        <f t="shared" si="93"/>
        <v>1394</v>
      </c>
      <c r="JQ73" s="57">
        <f t="shared" si="94"/>
        <v>1411</v>
      </c>
      <c r="JR73" s="172">
        <f t="shared" si="95"/>
        <v>-30</v>
      </c>
      <c r="JS73" s="163">
        <f t="shared" si="96"/>
        <v>-2.0818875780707846E-2</v>
      </c>
      <c r="JU73" s="171" t="str">
        <f t="shared" si="154"/>
        <v>Orivesi</v>
      </c>
      <c r="JV73" s="57">
        <f t="shared" si="155"/>
        <v>1211</v>
      </c>
      <c r="JW73" s="57">
        <f t="shared" si="156"/>
        <v>1249</v>
      </c>
      <c r="JX73" s="57">
        <f t="shared" si="157"/>
        <v>1554</v>
      </c>
      <c r="JY73" s="57">
        <f t="shared" si="158"/>
        <v>1686</v>
      </c>
      <c r="JZ73" s="172">
        <f t="shared" si="159"/>
        <v>475</v>
      </c>
      <c r="KA73" s="163">
        <f t="shared" si="160"/>
        <v>0.39223781998348461</v>
      </c>
    </row>
    <row r="74" spans="2:287" x14ac:dyDescent="0.25">
      <c r="B74" s="10" t="str">
        <f>Pohjatiedot!C43</f>
        <v>Parkano</v>
      </c>
      <c r="C74" s="11">
        <f>Pohjatiedot!D43</f>
        <v>39</v>
      </c>
      <c r="D74" s="11">
        <f>Pohjatiedot!E43</f>
        <v>41</v>
      </c>
      <c r="E74" s="11">
        <f>Pohjatiedot!F43</f>
        <v>41</v>
      </c>
      <c r="F74" s="11">
        <f>Pohjatiedot!G43</f>
        <v>39</v>
      </c>
      <c r="G74" s="11">
        <f>Pohjatiedot!H43</f>
        <v>39</v>
      </c>
      <c r="H74" s="11">
        <f>Pohjatiedot!I43</f>
        <v>37</v>
      </c>
      <c r="I74" s="11">
        <f>Pohjatiedot!J43</f>
        <v>37</v>
      </c>
      <c r="J74" s="11">
        <f>Pohjatiedot!K43</f>
        <v>36</v>
      </c>
      <c r="K74" s="11">
        <f>Pohjatiedot!L43</f>
        <v>36</v>
      </c>
      <c r="L74" s="11">
        <f>Pohjatiedot!M43</f>
        <v>35</v>
      </c>
      <c r="M74" s="11">
        <f>Pohjatiedot!N43</f>
        <v>35</v>
      </c>
      <c r="N74" s="11">
        <f>Pohjatiedot!O43</f>
        <v>35</v>
      </c>
      <c r="O74" s="11">
        <f>Pohjatiedot!P43</f>
        <v>34</v>
      </c>
      <c r="P74" s="12">
        <f t="shared" si="98"/>
        <v>-5</v>
      </c>
      <c r="Q74" s="163">
        <f t="shared" si="99"/>
        <v>-0.12820512820512819</v>
      </c>
      <c r="S74" s="10" t="str">
        <f>Pohjatiedot!S43</f>
        <v>Parkano</v>
      </c>
      <c r="T74" s="11">
        <f>Pohjatiedot!T43</f>
        <v>278</v>
      </c>
      <c r="U74" s="11">
        <f>Pohjatiedot!U43</f>
        <v>260</v>
      </c>
      <c r="V74" s="11">
        <f>Pohjatiedot!V43</f>
        <v>245</v>
      </c>
      <c r="W74" s="11">
        <f>Pohjatiedot!W43</f>
        <v>229</v>
      </c>
      <c r="X74" s="11">
        <f>Pohjatiedot!X43</f>
        <v>210</v>
      </c>
      <c r="Y74" s="11">
        <f>Pohjatiedot!Y43</f>
        <v>208</v>
      </c>
      <c r="Z74" s="11">
        <f>Pohjatiedot!Z43</f>
        <v>205</v>
      </c>
      <c r="AA74" s="11">
        <f>Pohjatiedot!AA43</f>
        <v>202</v>
      </c>
      <c r="AB74" s="11">
        <f>Pohjatiedot!AB43</f>
        <v>198</v>
      </c>
      <c r="AC74" s="11">
        <f>Pohjatiedot!AC43</f>
        <v>195</v>
      </c>
      <c r="AD74" s="11">
        <f>Pohjatiedot!AD43</f>
        <v>192</v>
      </c>
      <c r="AE74" s="11">
        <f>Pohjatiedot!AE43</f>
        <v>189</v>
      </c>
      <c r="AF74" s="11">
        <f>Pohjatiedot!AF43</f>
        <v>188</v>
      </c>
      <c r="AG74" s="12">
        <f t="shared" si="100"/>
        <v>-90</v>
      </c>
      <c r="AH74" s="163">
        <f t="shared" si="101"/>
        <v>-0.32374100719424459</v>
      </c>
      <c r="AJ74" s="10" t="str">
        <f>Pohjatiedot!AI43</f>
        <v>Parkano</v>
      </c>
      <c r="AK74" s="11">
        <f>Pohjatiedot!AJ43</f>
        <v>41</v>
      </c>
      <c r="AL74" s="11">
        <f>Pohjatiedot!AK43</f>
        <v>58</v>
      </c>
      <c r="AM74" s="11">
        <f>Pohjatiedot!AL43</f>
        <v>55</v>
      </c>
      <c r="AN74" s="11">
        <f>Pohjatiedot!AM43</f>
        <v>59</v>
      </c>
      <c r="AO74" s="11">
        <f>Pohjatiedot!AN43</f>
        <v>59</v>
      </c>
      <c r="AP74" s="11">
        <f>Pohjatiedot!AO43</f>
        <v>44</v>
      </c>
      <c r="AQ74" s="11">
        <f>Pohjatiedot!AP43</f>
        <v>42</v>
      </c>
      <c r="AR74" s="11">
        <f>Pohjatiedot!AQ43</f>
        <v>42</v>
      </c>
      <c r="AS74" s="11">
        <f>Pohjatiedot!AR43</f>
        <v>42</v>
      </c>
      <c r="AT74" s="11">
        <f>Pohjatiedot!AS43</f>
        <v>42</v>
      </c>
      <c r="AU74" s="11">
        <f>Pohjatiedot!AT43</f>
        <v>41</v>
      </c>
      <c r="AV74" s="11">
        <f>Pohjatiedot!AU43</f>
        <v>40</v>
      </c>
      <c r="AW74" s="11">
        <f>Pohjatiedot!AV43</f>
        <v>40</v>
      </c>
      <c r="AX74" s="12">
        <f t="shared" si="102"/>
        <v>-1</v>
      </c>
      <c r="AY74" s="163">
        <f t="shared" si="103"/>
        <v>-2.4390243902439046E-2</v>
      </c>
      <c r="AZ74" s="16"/>
      <c r="BA74" s="10" t="str">
        <f t="shared" si="161"/>
        <v>Parkano</v>
      </c>
      <c r="BB74" s="11">
        <f t="shared" si="162"/>
        <v>319</v>
      </c>
      <c r="BC74" s="11">
        <f t="shared" si="163"/>
        <v>318</v>
      </c>
      <c r="BD74" s="11">
        <f t="shared" si="164"/>
        <v>300</v>
      </c>
      <c r="BE74" s="11">
        <f t="shared" si="165"/>
        <v>288</v>
      </c>
      <c r="BF74" s="11">
        <f t="shared" si="166"/>
        <v>269</v>
      </c>
      <c r="BG74" s="11">
        <f t="shared" si="167"/>
        <v>252</v>
      </c>
      <c r="BH74" s="11">
        <f t="shared" si="168"/>
        <v>247</v>
      </c>
      <c r="BI74" s="11">
        <f t="shared" si="169"/>
        <v>244</v>
      </c>
      <c r="BJ74" s="11">
        <f t="shared" si="170"/>
        <v>240</v>
      </c>
      <c r="BK74" s="11">
        <f t="shared" si="171"/>
        <v>237</v>
      </c>
      <c r="BL74" s="11">
        <f t="shared" si="172"/>
        <v>233</v>
      </c>
      <c r="BM74" s="11">
        <f t="shared" si="173"/>
        <v>229</v>
      </c>
      <c r="BN74" s="11">
        <f t="shared" si="174"/>
        <v>228</v>
      </c>
      <c r="BO74" s="12">
        <f t="shared" si="175"/>
        <v>-91</v>
      </c>
      <c r="BP74" s="163">
        <f t="shared" si="107"/>
        <v>-0.28526645768025083</v>
      </c>
      <c r="BR74" s="10" t="str">
        <f>Pohjatiedot!AY43</f>
        <v>Parkano</v>
      </c>
      <c r="BS74" s="11">
        <f>Pohjatiedot!AZ43</f>
        <v>394</v>
      </c>
      <c r="BT74" s="11">
        <f>Pohjatiedot!BA43</f>
        <v>375</v>
      </c>
      <c r="BU74" s="11">
        <f>Pohjatiedot!BB43</f>
        <v>364</v>
      </c>
      <c r="BV74" s="11">
        <f>Pohjatiedot!BC43</f>
        <v>344</v>
      </c>
      <c r="BW74" s="11">
        <f>Pohjatiedot!BD43</f>
        <v>339</v>
      </c>
      <c r="BX74" s="11">
        <f>Pohjatiedot!BE43</f>
        <v>338</v>
      </c>
      <c r="BY74" s="11">
        <f>Pohjatiedot!BF43</f>
        <v>322</v>
      </c>
      <c r="BZ74" s="11">
        <f>Pohjatiedot!BG43</f>
        <v>319</v>
      </c>
      <c r="CA74" s="11">
        <f>Pohjatiedot!BH43</f>
        <v>303</v>
      </c>
      <c r="CB74" s="11">
        <f>Pohjatiedot!BI43</f>
        <v>290</v>
      </c>
      <c r="CC74" s="11">
        <f>Pohjatiedot!BJ43</f>
        <v>274</v>
      </c>
      <c r="CD74" s="11">
        <f>Pohjatiedot!BK43</f>
        <v>258</v>
      </c>
      <c r="CE74" s="11">
        <f>Pohjatiedot!BL43</f>
        <v>254</v>
      </c>
      <c r="CF74" s="12">
        <f t="shared" si="108"/>
        <v>-140</v>
      </c>
      <c r="CG74" s="163">
        <f t="shared" si="109"/>
        <v>-0.35532994923857864</v>
      </c>
      <c r="CI74" s="10" t="str">
        <f>Pohjatiedot!BO43</f>
        <v>Parkano</v>
      </c>
      <c r="CJ74" s="11">
        <f>Pohjatiedot!BP43</f>
        <v>213</v>
      </c>
      <c r="CK74" s="11">
        <f>Pohjatiedot!BQ43</f>
        <v>212</v>
      </c>
      <c r="CL74" s="11">
        <f>Pohjatiedot!BR43</f>
        <v>199</v>
      </c>
      <c r="CM74" s="11">
        <f>Pohjatiedot!BS43</f>
        <v>208</v>
      </c>
      <c r="CN74" s="11">
        <f>Pohjatiedot!BT43</f>
        <v>212</v>
      </c>
      <c r="CO74" s="11">
        <f>Pohjatiedot!BU43</f>
        <v>201</v>
      </c>
      <c r="CP74" s="11">
        <f>Pohjatiedot!BV43</f>
        <v>187</v>
      </c>
      <c r="CQ74" s="11">
        <f>Pohjatiedot!BW43</f>
        <v>169</v>
      </c>
      <c r="CR74" s="11">
        <f>Pohjatiedot!BX43</f>
        <v>167</v>
      </c>
      <c r="CS74" s="11">
        <f>Pohjatiedot!BY43</f>
        <v>163</v>
      </c>
      <c r="CT74" s="11">
        <f>Pohjatiedot!BZ43</f>
        <v>175</v>
      </c>
      <c r="CU74" s="11">
        <f>Pohjatiedot!CA43</f>
        <v>175</v>
      </c>
      <c r="CV74" s="11">
        <f>Pohjatiedot!CB43</f>
        <v>163</v>
      </c>
      <c r="CW74" s="12">
        <f t="shared" si="110"/>
        <v>-50</v>
      </c>
      <c r="CX74" s="163">
        <f t="shared" si="111"/>
        <v>-0.23474178403755863</v>
      </c>
      <c r="CZ74" s="10" t="str">
        <f>Pohjatiedot!CE43</f>
        <v>Parkano</v>
      </c>
      <c r="DA74" s="11">
        <f>Pohjatiedot!CF43</f>
        <v>177</v>
      </c>
      <c r="DB74" s="11">
        <f>Pohjatiedot!CG43</f>
        <v>182</v>
      </c>
      <c r="DC74" s="11">
        <f>Pohjatiedot!CH43</f>
        <v>194</v>
      </c>
      <c r="DD74" s="11">
        <f>Pohjatiedot!CI43</f>
        <v>205</v>
      </c>
      <c r="DE74" s="11">
        <f>Pohjatiedot!CJ43</f>
        <v>201</v>
      </c>
      <c r="DF74" s="11">
        <f>Pohjatiedot!CK43</f>
        <v>192</v>
      </c>
      <c r="DG74" s="11">
        <f>Pohjatiedot!CL43</f>
        <v>201</v>
      </c>
      <c r="DH74" s="11">
        <f>Pohjatiedot!CM43</f>
        <v>204</v>
      </c>
      <c r="DI74" s="11">
        <f>Pohjatiedot!CN43</f>
        <v>195</v>
      </c>
      <c r="DJ74" s="11">
        <f>Pohjatiedot!CO43</f>
        <v>183</v>
      </c>
      <c r="DK74" s="11">
        <f>Pohjatiedot!CP43</f>
        <v>165</v>
      </c>
      <c r="DL74" s="11">
        <f>Pohjatiedot!CQ43</f>
        <v>164</v>
      </c>
      <c r="DM74" s="11">
        <f>Pohjatiedot!CR43</f>
        <v>160</v>
      </c>
      <c r="DN74" s="12">
        <f t="shared" si="112"/>
        <v>-17</v>
      </c>
      <c r="DO74" s="163">
        <f t="shared" si="113"/>
        <v>-9.6045197740112997E-2</v>
      </c>
      <c r="DQ74" s="10" t="str">
        <f>Pohjatiedot!CU43</f>
        <v>Parkano</v>
      </c>
      <c r="DR74" s="11">
        <f>Pohjatiedot!CV43</f>
        <v>255</v>
      </c>
      <c r="DS74" s="11">
        <f>Pohjatiedot!CW43</f>
        <v>229</v>
      </c>
      <c r="DT74" s="11">
        <f>Pohjatiedot!CX43</f>
        <v>229</v>
      </c>
      <c r="DU74" s="11">
        <f>Pohjatiedot!CY43</f>
        <v>221</v>
      </c>
      <c r="DV74" s="11">
        <f>Pohjatiedot!CZ43</f>
        <v>215</v>
      </c>
      <c r="DW74" s="11">
        <f>Pohjatiedot!DA43</f>
        <v>222</v>
      </c>
      <c r="DX74" s="11">
        <f>Pohjatiedot!DB43</f>
        <v>222</v>
      </c>
      <c r="DY74" s="11">
        <f>Pohjatiedot!DC43</f>
        <v>216</v>
      </c>
      <c r="DZ74" s="11">
        <f>Pohjatiedot!DD43</f>
        <v>223</v>
      </c>
      <c r="EA74" s="11">
        <f>Pohjatiedot!DE43</f>
        <v>229</v>
      </c>
      <c r="EB74" s="11">
        <f>Pohjatiedot!DF43</f>
        <v>224</v>
      </c>
      <c r="EC74" s="11">
        <f>Pohjatiedot!DG43</f>
        <v>219</v>
      </c>
      <c r="ED74" s="11">
        <f>Pohjatiedot!DH43</f>
        <v>219</v>
      </c>
      <c r="EE74" s="12">
        <f t="shared" si="114"/>
        <v>-36</v>
      </c>
      <c r="EF74" s="163">
        <f t="shared" si="115"/>
        <v>-0.14117647058823535</v>
      </c>
      <c r="EH74" s="10" t="str">
        <f>Pohjatiedot!DK43</f>
        <v>Parkano</v>
      </c>
      <c r="EI74" s="11">
        <f>Pohjatiedot!DL43</f>
        <v>3013</v>
      </c>
      <c r="EJ74" s="11">
        <f>Pohjatiedot!DM43</f>
        <v>2934</v>
      </c>
      <c r="EK74" s="11">
        <f>Pohjatiedot!DN43</f>
        <v>2867</v>
      </c>
      <c r="EL74" s="11">
        <f>Pohjatiedot!DO43</f>
        <v>2796</v>
      </c>
      <c r="EM74" s="11">
        <f>Pohjatiedot!DP43</f>
        <v>2743</v>
      </c>
      <c r="EN74" s="11">
        <f>Pohjatiedot!DQ43</f>
        <v>2688</v>
      </c>
      <c r="EO74" s="11">
        <f>Pohjatiedot!DR43</f>
        <v>2641</v>
      </c>
      <c r="EP74" s="11">
        <f>Pohjatiedot!DS43</f>
        <v>2591</v>
      </c>
      <c r="EQ74" s="11">
        <f>Pohjatiedot!DT43</f>
        <v>2553</v>
      </c>
      <c r="ER74" s="11">
        <f>Pohjatiedot!DU43</f>
        <v>2519</v>
      </c>
      <c r="ES74" s="11">
        <f>Pohjatiedot!DV43</f>
        <v>2497</v>
      </c>
      <c r="ET74" s="11">
        <f>Pohjatiedot!DW43</f>
        <v>2441</v>
      </c>
      <c r="EU74" s="11">
        <f>Pohjatiedot!DX43</f>
        <v>2406</v>
      </c>
      <c r="EV74" s="12">
        <f t="shared" si="116"/>
        <v>-607</v>
      </c>
      <c r="EW74" s="163">
        <f t="shared" si="117"/>
        <v>-0.20146033853302359</v>
      </c>
      <c r="EY74" s="10" t="str">
        <f>Pohjatiedot!EA43</f>
        <v>Parkano</v>
      </c>
      <c r="EZ74" s="11">
        <f>Pohjatiedot!EB43</f>
        <v>1158</v>
      </c>
      <c r="FA74" s="11">
        <f>Pohjatiedot!EC43</f>
        <v>1191</v>
      </c>
      <c r="FB74" s="11">
        <f>Pohjatiedot!ED43</f>
        <v>1172</v>
      </c>
      <c r="FC74" s="11">
        <f>Pohjatiedot!EE43</f>
        <v>1151</v>
      </c>
      <c r="FD74" s="11">
        <f>Pohjatiedot!EF43</f>
        <v>1125</v>
      </c>
      <c r="FE74" s="11">
        <f>Pohjatiedot!EG43</f>
        <v>1100</v>
      </c>
      <c r="FF74" s="11">
        <f>Pohjatiedot!EH43</f>
        <v>1073</v>
      </c>
      <c r="FG74" s="11">
        <f>Pohjatiedot!EI43</f>
        <v>1047</v>
      </c>
      <c r="FH74" s="11">
        <f>Pohjatiedot!EJ43</f>
        <v>1013</v>
      </c>
      <c r="FI74" s="11">
        <f>Pohjatiedot!EK43</f>
        <v>992</v>
      </c>
      <c r="FJ74" s="11">
        <f>Pohjatiedot!EL43</f>
        <v>951</v>
      </c>
      <c r="FK74" s="11">
        <f>Pohjatiedot!EM43</f>
        <v>949</v>
      </c>
      <c r="FL74" s="11">
        <f>Pohjatiedot!EN43</f>
        <v>938</v>
      </c>
      <c r="FM74" s="12">
        <f t="shared" si="118"/>
        <v>-220</v>
      </c>
      <c r="FN74" s="163">
        <f t="shared" si="119"/>
        <v>-0.18998272884283252</v>
      </c>
      <c r="FP74" s="10" t="str">
        <f>Pohjatiedot!EQ43</f>
        <v>Parkano</v>
      </c>
      <c r="FQ74" s="11">
        <f>Pohjatiedot!ER43</f>
        <v>644</v>
      </c>
      <c r="FR74" s="11">
        <f>Pohjatiedot!ES43</f>
        <v>648</v>
      </c>
      <c r="FS74" s="11">
        <f>Pohjatiedot!ET43</f>
        <v>677</v>
      </c>
      <c r="FT74" s="11">
        <f>Pohjatiedot!EU43</f>
        <v>717</v>
      </c>
      <c r="FU74" s="11">
        <f>Pohjatiedot!EV43</f>
        <v>759</v>
      </c>
      <c r="FV74" s="11">
        <f>Pohjatiedot!EW43</f>
        <v>794</v>
      </c>
      <c r="FW74" s="11">
        <f>Pohjatiedot!EX43</f>
        <v>814</v>
      </c>
      <c r="FX74" s="11">
        <f>Pohjatiedot!EY43</f>
        <v>862</v>
      </c>
      <c r="FY74" s="11">
        <f>Pohjatiedot!EZ43</f>
        <v>874</v>
      </c>
      <c r="FZ74" s="11">
        <f>Pohjatiedot!FA43</f>
        <v>891</v>
      </c>
      <c r="GA74" s="11">
        <f>Pohjatiedot!FB43</f>
        <v>916</v>
      </c>
      <c r="GB74" s="11">
        <f>Pohjatiedot!FC43</f>
        <v>942</v>
      </c>
      <c r="GC74" s="11">
        <f>Pohjatiedot!FD43</f>
        <v>933</v>
      </c>
      <c r="GD74" s="12">
        <f t="shared" si="120"/>
        <v>289</v>
      </c>
      <c r="GE74" s="163">
        <f t="shared" si="121"/>
        <v>0.44875776397515521</v>
      </c>
      <c r="GG74" s="10" t="str">
        <f>Pohjatiedot!FG43</f>
        <v>Parkano</v>
      </c>
      <c r="GH74" s="11">
        <f>Pohjatiedot!FH43</f>
        <v>257</v>
      </c>
      <c r="GI74" s="11">
        <f>Pohjatiedot!FI43</f>
        <v>259</v>
      </c>
      <c r="GJ74" s="11">
        <f>Pohjatiedot!FJ43</f>
        <v>269</v>
      </c>
      <c r="GK74" s="11">
        <f>Pohjatiedot!FK43</f>
        <v>274</v>
      </c>
      <c r="GL74" s="11">
        <f>Pohjatiedot!FL43</f>
        <v>274</v>
      </c>
      <c r="GM74" s="11">
        <f>Pohjatiedot!FM43</f>
        <v>286</v>
      </c>
      <c r="GN74" s="11">
        <f>Pohjatiedot!FN43</f>
        <v>301</v>
      </c>
      <c r="GO74" s="11">
        <f>Pohjatiedot!FO43</f>
        <v>292</v>
      </c>
      <c r="GP74" s="11">
        <f>Pohjatiedot!FP43</f>
        <v>318</v>
      </c>
      <c r="GQ74" s="11">
        <f>Pohjatiedot!FQ43</f>
        <v>322</v>
      </c>
      <c r="GR74" s="11">
        <f>Pohjatiedot!FR43</f>
        <v>333</v>
      </c>
      <c r="GS74" s="11">
        <f>Pohjatiedot!FS43</f>
        <v>335</v>
      </c>
      <c r="GT74" s="11">
        <f>Pohjatiedot!FT43</f>
        <v>359</v>
      </c>
      <c r="GU74" s="12">
        <f t="shared" si="122"/>
        <v>102</v>
      </c>
      <c r="GV74" s="163">
        <f t="shared" si="123"/>
        <v>0.39688715953307385</v>
      </c>
      <c r="GX74" s="10" t="str">
        <f>Pohjatiedot!FW43</f>
        <v>Parkano</v>
      </c>
      <c r="GY74" s="11">
        <f>Pohjatiedot!FX43</f>
        <v>6469</v>
      </c>
      <c r="GZ74" s="11">
        <f>Pohjatiedot!FY43</f>
        <v>6389</v>
      </c>
      <c r="HA74" s="11">
        <f>Pohjatiedot!FZ43</f>
        <v>6312</v>
      </c>
      <c r="HB74" s="11">
        <f>Pohjatiedot!GA43</f>
        <v>6243</v>
      </c>
      <c r="HC74" s="11">
        <f>Pohjatiedot!GB43</f>
        <v>6176</v>
      </c>
      <c r="HD74" s="11">
        <f>Pohjatiedot!GC43</f>
        <v>6110</v>
      </c>
      <c r="HE74" s="11">
        <f>Pohjatiedot!GD43</f>
        <v>6045</v>
      </c>
      <c r="HF74" s="11">
        <f>Pohjatiedot!GE43</f>
        <v>5980</v>
      </c>
      <c r="HG74" s="11">
        <f>Pohjatiedot!GF43</f>
        <v>5922</v>
      </c>
      <c r="HH74" s="11">
        <f>Pohjatiedot!GG43</f>
        <v>5861</v>
      </c>
      <c r="HI74" s="11">
        <f>Pohjatiedot!GH43</f>
        <v>5803</v>
      </c>
      <c r="HJ74" s="11">
        <f>Pohjatiedot!GI43</f>
        <v>5747</v>
      </c>
      <c r="HK74" s="11">
        <f>Pohjatiedot!GJ43</f>
        <v>5694</v>
      </c>
      <c r="HL74" s="12">
        <f t="shared" si="124"/>
        <v>-775</v>
      </c>
      <c r="HM74" s="163">
        <f t="shared" si="125"/>
        <v>-0.11980213325088884</v>
      </c>
      <c r="HO74" s="171" t="str">
        <f t="shared" si="126"/>
        <v>Parkano</v>
      </c>
      <c r="HP74" s="57">
        <f t="shared" si="127"/>
        <v>6469</v>
      </c>
      <c r="HQ74" s="57">
        <f t="shared" si="128"/>
        <v>6312</v>
      </c>
      <c r="HR74" s="57">
        <f t="shared" si="129"/>
        <v>5980</v>
      </c>
      <c r="HS74" s="57">
        <f t="shared" si="130"/>
        <v>5694</v>
      </c>
      <c r="HT74" s="172">
        <f t="shared" si="131"/>
        <v>-775</v>
      </c>
      <c r="HU74" s="163">
        <f t="shared" si="132"/>
        <v>-0.11980213325088884</v>
      </c>
      <c r="HW74" s="171" t="str">
        <f t="shared" si="74"/>
        <v>Parkano</v>
      </c>
      <c r="HX74" s="57">
        <f t="shared" si="75"/>
        <v>39</v>
      </c>
      <c r="HY74" s="57">
        <f t="shared" si="76"/>
        <v>41</v>
      </c>
      <c r="HZ74" s="57">
        <f t="shared" si="77"/>
        <v>36</v>
      </c>
      <c r="IA74" s="57">
        <f t="shared" si="78"/>
        <v>34</v>
      </c>
      <c r="IB74" s="172">
        <f t="shared" si="79"/>
        <v>-5</v>
      </c>
      <c r="IC74" s="163">
        <f t="shared" si="80"/>
        <v>-0.12820512820512819</v>
      </c>
      <c r="IE74" s="171" t="str">
        <f t="shared" si="133"/>
        <v>Parkano</v>
      </c>
      <c r="IF74" s="57">
        <f t="shared" si="134"/>
        <v>319</v>
      </c>
      <c r="IG74" s="57">
        <f t="shared" si="135"/>
        <v>300</v>
      </c>
      <c r="IH74" s="57">
        <f t="shared" si="136"/>
        <v>244</v>
      </c>
      <c r="II74" s="57">
        <f t="shared" si="137"/>
        <v>228</v>
      </c>
      <c r="IJ74" s="172">
        <f t="shared" si="138"/>
        <v>-91</v>
      </c>
      <c r="IK74" s="9">
        <f t="shared" si="139"/>
        <v>-10.894000000000002</v>
      </c>
      <c r="IL74" s="163">
        <f t="shared" si="57"/>
        <v>-0.28526645768025083</v>
      </c>
      <c r="IN74" s="171" t="str">
        <f t="shared" si="140"/>
        <v>Parkano</v>
      </c>
      <c r="IO74" s="57">
        <f t="shared" si="141"/>
        <v>394</v>
      </c>
      <c r="IP74" s="57">
        <f t="shared" si="142"/>
        <v>364</v>
      </c>
      <c r="IQ74" s="57">
        <f t="shared" si="143"/>
        <v>319</v>
      </c>
      <c r="IR74" s="57">
        <f t="shared" si="144"/>
        <v>254</v>
      </c>
      <c r="IS74" s="172">
        <f t="shared" si="145"/>
        <v>-140</v>
      </c>
      <c r="IT74" s="9">
        <f t="shared" si="146"/>
        <v>-7</v>
      </c>
      <c r="IU74" s="163">
        <f t="shared" si="82"/>
        <v>-0.35532994923857864</v>
      </c>
      <c r="IW74" s="171" t="str">
        <f t="shared" si="83"/>
        <v>Parkano</v>
      </c>
      <c r="IX74" s="57">
        <f t="shared" si="84"/>
        <v>3013</v>
      </c>
      <c r="IY74" s="57">
        <f t="shared" si="85"/>
        <v>2867</v>
      </c>
      <c r="IZ74" s="57">
        <f t="shared" si="86"/>
        <v>2591</v>
      </c>
      <c r="JA74" s="57">
        <f t="shared" si="87"/>
        <v>2406</v>
      </c>
      <c r="JB74" s="172">
        <f t="shared" si="88"/>
        <v>-607</v>
      </c>
      <c r="JC74" s="163">
        <f t="shared" si="89"/>
        <v>-0.20146033853302359</v>
      </c>
      <c r="JE74" s="171" t="str">
        <f t="shared" si="147"/>
        <v>Parkano</v>
      </c>
      <c r="JF74" s="57">
        <f t="shared" si="148"/>
        <v>2059</v>
      </c>
      <c r="JG74" s="57">
        <f t="shared" si="149"/>
        <v>2118</v>
      </c>
      <c r="JH74" s="57">
        <f t="shared" si="150"/>
        <v>2201</v>
      </c>
      <c r="JI74" s="57">
        <f t="shared" si="151"/>
        <v>2230</v>
      </c>
      <c r="JJ74" s="172">
        <f t="shared" si="152"/>
        <v>171</v>
      </c>
      <c r="JK74" s="163">
        <f t="shared" si="153"/>
        <v>8.3050024283632728E-2</v>
      </c>
      <c r="JM74" s="171" t="str">
        <f t="shared" si="90"/>
        <v>Parkano</v>
      </c>
      <c r="JN74" s="57">
        <f t="shared" si="91"/>
        <v>1158</v>
      </c>
      <c r="JO74" s="57">
        <f t="shared" si="92"/>
        <v>1172</v>
      </c>
      <c r="JP74" s="57">
        <f t="shared" si="93"/>
        <v>1047</v>
      </c>
      <c r="JQ74" s="57">
        <f t="shared" si="94"/>
        <v>938</v>
      </c>
      <c r="JR74" s="172">
        <f t="shared" si="95"/>
        <v>-220</v>
      </c>
      <c r="JS74" s="163">
        <f t="shared" si="96"/>
        <v>-0.18998272884283252</v>
      </c>
      <c r="JU74" s="171" t="str">
        <f t="shared" si="154"/>
        <v>Parkano</v>
      </c>
      <c r="JV74" s="57">
        <f t="shared" si="155"/>
        <v>901</v>
      </c>
      <c r="JW74" s="57">
        <f t="shared" si="156"/>
        <v>946</v>
      </c>
      <c r="JX74" s="57">
        <f t="shared" si="157"/>
        <v>1154</v>
      </c>
      <c r="JY74" s="57">
        <f t="shared" si="158"/>
        <v>1292</v>
      </c>
      <c r="JZ74" s="172">
        <f t="shared" si="159"/>
        <v>391</v>
      </c>
      <c r="KA74" s="163">
        <f t="shared" si="160"/>
        <v>0.4339622641509433</v>
      </c>
    </row>
    <row r="75" spans="2:287" x14ac:dyDescent="0.25">
      <c r="B75" s="10" t="str">
        <f>Pohjatiedot!C44</f>
        <v>Pirkkala</v>
      </c>
      <c r="C75" s="11">
        <f>Pohjatiedot!D44</f>
        <v>184</v>
      </c>
      <c r="D75" s="11">
        <f>Pohjatiedot!E44</f>
        <v>184</v>
      </c>
      <c r="E75" s="11">
        <f>Pohjatiedot!F44</f>
        <v>182</v>
      </c>
      <c r="F75" s="11">
        <f>Pohjatiedot!G44</f>
        <v>182</v>
      </c>
      <c r="G75" s="11">
        <f>Pohjatiedot!H44</f>
        <v>182</v>
      </c>
      <c r="H75" s="11">
        <f>Pohjatiedot!I44</f>
        <v>182</v>
      </c>
      <c r="I75" s="11">
        <f>Pohjatiedot!J44</f>
        <v>182</v>
      </c>
      <c r="J75" s="11">
        <f>Pohjatiedot!K44</f>
        <v>182</v>
      </c>
      <c r="K75" s="11">
        <f>Pohjatiedot!L44</f>
        <v>182</v>
      </c>
      <c r="L75" s="11">
        <f>Pohjatiedot!M44</f>
        <v>182</v>
      </c>
      <c r="M75" s="11">
        <f>Pohjatiedot!N44</f>
        <v>181</v>
      </c>
      <c r="N75" s="11">
        <f>Pohjatiedot!O44</f>
        <v>180</v>
      </c>
      <c r="O75" s="11">
        <f>Pohjatiedot!P44</f>
        <v>180</v>
      </c>
      <c r="P75" s="12">
        <f t="shared" si="98"/>
        <v>-4</v>
      </c>
      <c r="Q75" s="163">
        <f t="shared" si="99"/>
        <v>-2.1739130434782594E-2</v>
      </c>
      <c r="S75" s="10" t="str">
        <f>Pohjatiedot!S44</f>
        <v>Pirkkala</v>
      </c>
      <c r="T75" s="11">
        <f>Pohjatiedot!T44</f>
        <v>1271</v>
      </c>
      <c r="U75" s="11">
        <f>Pohjatiedot!U44</f>
        <v>1205</v>
      </c>
      <c r="V75" s="11">
        <f>Pohjatiedot!V44</f>
        <v>1131</v>
      </c>
      <c r="W75" s="11">
        <f>Pohjatiedot!W44</f>
        <v>1073</v>
      </c>
      <c r="X75" s="11">
        <f>Pohjatiedot!X44</f>
        <v>1026</v>
      </c>
      <c r="Y75" s="11">
        <f>Pohjatiedot!Y44</f>
        <v>1000</v>
      </c>
      <c r="Z75" s="11">
        <f>Pohjatiedot!Z44</f>
        <v>997</v>
      </c>
      <c r="AA75" s="11">
        <f>Pohjatiedot!AA44</f>
        <v>997</v>
      </c>
      <c r="AB75" s="11">
        <f>Pohjatiedot!AB44</f>
        <v>996</v>
      </c>
      <c r="AC75" s="11">
        <f>Pohjatiedot!AC44</f>
        <v>995</v>
      </c>
      <c r="AD75" s="11">
        <f>Pohjatiedot!AD44</f>
        <v>995</v>
      </c>
      <c r="AE75" s="11">
        <f>Pohjatiedot!AE44</f>
        <v>994</v>
      </c>
      <c r="AF75" s="11">
        <f>Pohjatiedot!AF44</f>
        <v>992</v>
      </c>
      <c r="AG75" s="12">
        <f t="shared" si="100"/>
        <v>-279</v>
      </c>
      <c r="AH75" s="163">
        <f t="shared" si="101"/>
        <v>-0.21951219512195119</v>
      </c>
      <c r="AJ75" s="10" t="str">
        <f>Pohjatiedot!AI44</f>
        <v>Pirkkala</v>
      </c>
      <c r="AK75" s="11">
        <f>Pohjatiedot!AJ44</f>
        <v>289</v>
      </c>
      <c r="AL75" s="11">
        <f>Pohjatiedot!AK44</f>
        <v>269</v>
      </c>
      <c r="AM75" s="11">
        <f>Pohjatiedot!AL44</f>
        <v>280</v>
      </c>
      <c r="AN75" s="11">
        <f>Pohjatiedot!AM44</f>
        <v>261</v>
      </c>
      <c r="AO75" s="11">
        <f>Pohjatiedot!AN44</f>
        <v>252</v>
      </c>
      <c r="AP75" s="11">
        <f>Pohjatiedot!AO44</f>
        <v>232</v>
      </c>
      <c r="AQ75" s="11">
        <f>Pohjatiedot!AP44</f>
        <v>210</v>
      </c>
      <c r="AR75" s="11">
        <f>Pohjatiedot!AQ44</f>
        <v>207</v>
      </c>
      <c r="AS75" s="11">
        <f>Pohjatiedot!AR44</f>
        <v>207</v>
      </c>
      <c r="AT75" s="11">
        <f>Pohjatiedot!AS44</f>
        <v>206</v>
      </c>
      <c r="AU75" s="11">
        <f>Pohjatiedot!AT44</f>
        <v>206</v>
      </c>
      <c r="AV75" s="11">
        <f>Pohjatiedot!AU44</f>
        <v>207</v>
      </c>
      <c r="AW75" s="11">
        <f>Pohjatiedot!AV44</f>
        <v>206</v>
      </c>
      <c r="AX75" s="12">
        <f t="shared" si="102"/>
        <v>-83</v>
      </c>
      <c r="AY75" s="163">
        <f t="shared" si="103"/>
        <v>-0.28719723183390999</v>
      </c>
      <c r="AZ75" s="16"/>
      <c r="BA75" s="10" t="str">
        <f t="shared" si="161"/>
        <v>Pirkkala</v>
      </c>
      <c r="BB75" s="11">
        <f t="shared" si="162"/>
        <v>1560</v>
      </c>
      <c r="BC75" s="11">
        <f t="shared" si="163"/>
        <v>1474</v>
      </c>
      <c r="BD75" s="11">
        <f t="shared" si="164"/>
        <v>1411</v>
      </c>
      <c r="BE75" s="11">
        <f t="shared" si="165"/>
        <v>1334</v>
      </c>
      <c r="BF75" s="11">
        <f t="shared" si="166"/>
        <v>1278</v>
      </c>
      <c r="BG75" s="11">
        <f t="shared" si="167"/>
        <v>1232</v>
      </c>
      <c r="BH75" s="11">
        <f t="shared" si="168"/>
        <v>1207</v>
      </c>
      <c r="BI75" s="11">
        <f t="shared" si="169"/>
        <v>1204</v>
      </c>
      <c r="BJ75" s="11">
        <f t="shared" si="170"/>
        <v>1203</v>
      </c>
      <c r="BK75" s="11">
        <f t="shared" si="171"/>
        <v>1201</v>
      </c>
      <c r="BL75" s="11">
        <f t="shared" si="172"/>
        <v>1201</v>
      </c>
      <c r="BM75" s="11">
        <f t="shared" si="173"/>
        <v>1201</v>
      </c>
      <c r="BN75" s="11">
        <f t="shared" si="174"/>
        <v>1198</v>
      </c>
      <c r="BO75" s="12">
        <f t="shared" si="175"/>
        <v>-362</v>
      </c>
      <c r="BP75" s="163">
        <f t="shared" si="107"/>
        <v>-0.232051282051282</v>
      </c>
      <c r="BR75" s="10" t="str">
        <f>Pohjatiedot!AY44</f>
        <v>Pirkkala</v>
      </c>
      <c r="BS75" s="11">
        <f>Pohjatiedot!AZ44</f>
        <v>1682</v>
      </c>
      <c r="BT75" s="11">
        <f>Pohjatiedot!BA44</f>
        <v>1723</v>
      </c>
      <c r="BU75" s="11">
        <f>Pohjatiedot!BB44</f>
        <v>1730</v>
      </c>
      <c r="BV75" s="11">
        <f>Pohjatiedot!BC44</f>
        <v>1737</v>
      </c>
      <c r="BW75" s="11">
        <f>Pohjatiedot!BD44</f>
        <v>1709</v>
      </c>
      <c r="BX75" s="11">
        <f>Pohjatiedot!BE44</f>
        <v>1690</v>
      </c>
      <c r="BY75" s="11">
        <f>Pohjatiedot!BF44</f>
        <v>1621</v>
      </c>
      <c r="BZ75" s="11">
        <f>Pohjatiedot!BG44</f>
        <v>1541</v>
      </c>
      <c r="CA75" s="11">
        <f>Pohjatiedot!BH44</f>
        <v>1477</v>
      </c>
      <c r="CB75" s="11">
        <f>Pohjatiedot!BI44</f>
        <v>1407</v>
      </c>
      <c r="CC75" s="11">
        <f>Pohjatiedot!BJ44</f>
        <v>1353</v>
      </c>
      <c r="CD75" s="11">
        <f>Pohjatiedot!BK44</f>
        <v>1307</v>
      </c>
      <c r="CE75" s="11">
        <f>Pohjatiedot!BL44</f>
        <v>1284</v>
      </c>
      <c r="CF75" s="12">
        <f t="shared" si="108"/>
        <v>-398</v>
      </c>
      <c r="CG75" s="163">
        <f t="shared" si="109"/>
        <v>-0.23662306777645659</v>
      </c>
      <c r="CI75" s="10" t="str">
        <f>Pohjatiedot!BO44</f>
        <v>Pirkkala</v>
      </c>
      <c r="CJ75" s="11">
        <f>Pohjatiedot!BP44</f>
        <v>824</v>
      </c>
      <c r="CK75" s="11">
        <f>Pohjatiedot!BQ44</f>
        <v>825</v>
      </c>
      <c r="CL75" s="11">
        <f>Pohjatiedot!BR44</f>
        <v>809</v>
      </c>
      <c r="CM75" s="11">
        <f>Pohjatiedot!BS44</f>
        <v>807</v>
      </c>
      <c r="CN75" s="11">
        <f>Pohjatiedot!BT44</f>
        <v>847</v>
      </c>
      <c r="CO75" s="11">
        <f>Pohjatiedot!BU44</f>
        <v>854</v>
      </c>
      <c r="CP75" s="11">
        <f>Pohjatiedot!BV44</f>
        <v>879</v>
      </c>
      <c r="CQ75" s="11">
        <f>Pohjatiedot!BW44</f>
        <v>879</v>
      </c>
      <c r="CR75" s="11">
        <f>Pohjatiedot!BX44</f>
        <v>880</v>
      </c>
      <c r="CS75" s="11">
        <f>Pohjatiedot!BY44</f>
        <v>859</v>
      </c>
      <c r="CT75" s="11">
        <f>Pohjatiedot!BZ44</f>
        <v>831</v>
      </c>
      <c r="CU75" s="11">
        <f>Pohjatiedot!CA44</f>
        <v>812</v>
      </c>
      <c r="CV75" s="11">
        <f>Pohjatiedot!CB44</f>
        <v>767</v>
      </c>
      <c r="CW75" s="12">
        <f t="shared" si="110"/>
        <v>-57</v>
      </c>
      <c r="CX75" s="163">
        <f t="shared" si="111"/>
        <v>-6.9174757281553423E-2</v>
      </c>
      <c r="CZ75" s="10" t="str">
        <f>Pohjatiedot!CE44</f>
        <v>Pirkkala</v>
      </c>
      <c r="DA75" s="11">
        <f>Pohjatiedot!CF44</f>
        <v>696</v>
      </c>
      <c r="DB75" s="11">
        <f>Pohjatiedot!CG44</f>
        <v>698</v>
      </c>
      <c r="DC75" s="11">
        <f>Pohjatiedot!CH44</f>
        <v>766</v>
      </c>
      <c r="DD75" s="11">
        <f>Pohjatiedot!CI44</f>
        <v>810</v>
      </c>
      <c r="DE75" s="11">
        <f>Pohjatiedot!CJ44</f>
        <v>811</v>
      </c>
      <c r="DF75" s="11">
        <f>Pohjatiedot!CK44</f>
        <v>797</v>
      </c>
      <c r="DG75" s="11">
        <f>Pohjatiedot!CL44</f>
        <v>798</v>
      </c>
      <c r="DH75" s="11">
        <f>Pohjatiedot!CM44</f>
        <v>835</v>
      </c>
      <c r="DI75" s="11">
        <f>Pohjatiedot!CN44</f>
        <v>840</v>
      </c>
      <c r="DJ75" s="11">
        <f>Pohjatiedot!CO44</f>
        <v>863</v>
      </c>
      <c r="DK75" s="11">
        <f>Pohjatiedot!CP44</f>
        <v>862</v>
      </c>
      <c r="DL75" s="11">
        <f>Pohjatiedot!CQ44</f>
        <v>861</v>
      </c>
      <c r="DM75" s="11">
        <f>Pohjatiedot!CR44</f>
        <v>842</v>
      </c>
      <c r="DN75" s="12">
        <f t="shared" si="112"/>
        <v>146</v>
      </c>
      <c r="DO75" s="163">
        <f t="shared" si="113"/>
        <v>0.20977011494252884</v>
      </c>
      <c r="DQ75" s="10" t="str">
        <f>Pohjatiedot!CU44</f>
        <v>Pirkkala</v>
      </c>
      <c r="DR75" s="11">
        <f>Pohjatiedot!CV44</f>
        <v>817</v>
      </c>
      <c r="DS75" s="11">
        <f>Pohjatiedot!CW44</f>
        <v>846</v>
      </c>
      <c r="DT75" s="11">
        <f>Pohjatiedot!CX44</f>
        <v>840</v>
      </c>
      <c r="DU75" s="11">
        <f>Pohjatiedot!CY44</f>
        <v>843</v>
      </c>
      <c r="DV75" s="11">
        <f>Pohjatiedot!CZ44</f>
        <v>864</v>
      </c>
      <c r="DW75" s="11">
        <f>Pohjatiedot!DA44</f>
        <v>898</v>
      </c>
      <c r="DX75" s="11">
        <f>Pohjatiedot!DB44</f>
        <v>922</v>
      </c>
      <c r="DY75" s="11">
        <f>Pohjatiedot!DC44</f>
        <v>929</v>
      </c>
      <c r="DZ75" s="11">
        <f>Pohjatiedot!DD44</f>
        <v>941</v>
      </c>
      <c r="EA75" s="11">
        <f>Pohjatiedot!DE44</f>
        <v>959</v>
      </c>
      <c r="EB75" s="11">
        <f>Pohjatiedot!DF44</f>
        <v>977</v>
      </c>
      <c r="EC75" s="11">
        <f>Pohjatiedot!DG44</f>
        <v>977</v>
      </c>
      <c r="ED75" s="11">
        <f>Pohjatiedot!DH44</f>
        <v>998</v>
      </c>
      <c r="EE75" s="12">
        <f t="shared" si="114"/>
        <v>181</v>
      </c>
      <c r="EF75" s="163">
        <f t="shared" si="115"/>
        <v>0.22154222766217879</v>
      </c>
      <c r="EH75" s="10" t="str">
        <f>Pohjatiedot!DK44</f>
        <v>Pirkkala</v>
      </c>
      <c r="EI75" s="11">
        <f>Pohjatiedot!DL44</f>
        <v>10185</v>
      </c>
      <c r="EJ75" s="11">
        <f>Pohjatiedot!DM44</f>
        <v>10202</v>
      </c>
      <c r="EK75" s="11">
        <f>Pohjatiedot!DN44</f>
        <v>10219</v>
      </c>
      <c r="EL75" s="11">
        <f>Pohjatiedot!DO44</f>
        <v>10227</v>
      </c>
      <c r="EM75" s="11">
        <f>Pohjatiedot!DP44</f>
        <v>10248</v>
      </c>
      <c r="EN75" s="11">
        <f>Pohjatiedot!DQ44</f>
        <v>10280</v>
      </c>
      <c r="EO75" s="11">
        <f>Pohjatiedot!DR44</f>
        <v>10303</v>
      </c>
      <c r="EP75" s="11">
        <f>Pohjatiedot!DS44</f>
        <v>10304</v>
      </c>
      <c r="EQ75" s="11">
        <f>Pohjatiedot!DT44</f>
        <v>10301</v>
      </c>
      <c r="ER75" s="11">
        <f>Pohjatiedot!DU44</f>
        <v>10292</v>
      </c>
      <c r="ES75" s="11">
        <f>Pohjatiedot!DV44</f>
        <v>10309</v>
      </c>
      <c r="ET75" s="11">
        <f>Pohjatiedot!DW44</f>
        <v>10304</v>
      </c>
      <c r="EU75" s="11">
        <f>Pohjatiedot!DX44</f>
        <v>10318</v>
      </c>
      <c r="EV75" s="12">
        <f t="shared" si="116"/>
        <v>133</v>
      </c>
      <c r="EW75" s="163">
        <f t="shared" si="117"/>
        <v>1.3058419243986208E-2</v>
      </c>
      <c r="EY75" s="10" t="str">
        <f>Pohjatiedot!EA44</f>
        <v>Pirkkala</v>
      </c>
      <c r="EZ75" s="11">
        <f>Pohjatiedot!EB44</f>
        <v>2080</v>
      </c>
      <c r="FA75" s="11">
        <f>Pohjatiedot!EC44</f>
        <v>2078</v>
      </c>
      <c r="FB75" s="11">
        <f>Pohjatiedot!ED44</f>
        <v>2045</v>
      </c>
      <c r="FC75" s="11">
        <f>Pohjatiedot!EE44</f>
        <v>2042</v>
      </c>
      <c r="FD75" s="11">
        <f>Pohjatiedot!EF44</f>
        <v>2032</v>
      </c>
      <c r="FE75" s="11">
        <f>Pohjatiedot!EG44</f>
        <v>1982</v>
      </c>
      <c r="FF75" s="11">
        <f>Pohjatiedot!EH44</f>
        <v>1955</v>
      </c>
      <c r="FG75" s="11">
        <f>Pohjatiedot!EI44</f>
        <v>1955</v>
      </c>
      <c r="FH75" s="11">
        <f>Pohjatiedot!EJ44</f>
        <v>1979</v>
      </c>
      <c r="FI75" s="11">
        <f>Pohjatiedot!EK44</f>
        <v>2014</v>
      </c>
      <c r="FJ75" s="11">
        <f>Pohjatiedot!EL44</f>
        <v>2042</v>
      </c>
      <c r="FK75" s="11">
        <f>Pohjatiedot!EM44</f>
        <v>2071</v>
      </c>
      <c r="FL75" s="11">
        <f>Pohjatiedot!EN44</f>
        <v>2088</v>
      </c>
      <c r="FM75" s="12">
        <f t="shared" si="118"/>
        <v>8</v>
      </c>
      <c r="FN75" s="163">
        <f t="shared" si="119"/>
        <v>3.8461538461538325E-3</v>
      </c>
      <c r="FP75" s="10" t="str">
        <f>Pohjatiedot!EQ44</f>
        <v>Pirkkala</v>
      </c>
      <c r="FQ75" s="11">
        <f>Pohjatiedot!ER44</f>
        <v>1025</v>
      </c>
      <c r="FR75" s="11">
        <f>Pohjatiedot!ES44</f>
        <v>1124</v>
      </c>
      <c r="FS75" s="11">
        <f>Pohjatiedot!ET44</f>
        <v>1238</v>
      </c>
      <c r="FT75" s="11">
        <f>Pohjatiedot!EU44</f>
        <v>1345</v>
      </c>
      <c r="FU75" s="11">
        <f>Pohjatiedot!EV44</f>
        <v>1417</v>
      </c>
      <c r="FV75" s="11">
        <f>Pohjatiedot!EW44</f>
        <v>1519</v>
      </c>
      <c r="FW75" s="11">
        <f>Pohjatiedot!EX44</f>
        <v>1616</v>
      </c>
      <c r="FX75" s="11">
        <f>Pohjatiedot!EY44</f>
        <v>1682</v>
      </c>
      <c r="FY75" s="11">
        <f>Pohjatiedot!EZ44</f>
        <v>1694</v>
      </c>
      <c r="FZ75" s="11">
        <f>Pohjatiedot!FA44</f>
        <v>1747</v>
      </c>
      <c r="GA75" s="11">
        <f>Pohjatiedot!FB44</f>
        <v>1777</v>
      </c>
      <c r="GB75" s="11">
        <f>Pohjatiedot!FC44</f>
        <v>1785</v>
      </c>
      <c r="GC75" s="11">
        <f>Pohjatiedot!FD44</f>
        <v>1766</v>
      </c>
      <c r="GD75" s="12">
        <f t="shared" si="120"/>
        <v>741</v>
      </c>
      <c r="GE75" s="163">
        <f t="shared" si="121"/>
        <v>0.72292682926829266</v>
      </c>
      <c r="GG75" s="10" t="str">
        <f>Pohjatiedot!FG44</f>
        <v>Pirkkala</v>
      </c>
      <c r="GH75" s="11">
        <f>Pohjatiedot!FH44</f>
        <v>315</v>
      </c>
      <c r="GI75" s="11">
        <f>Pohjatiedot!FI44</f>
        <v>332</v>
      </c>
      <c r="GJ75" s="11">
        <f>Pohjatiedot!FJ44</f>
        <v>356</v>
      </c>
      <c r="GK75" s="11">
        <f>Pohjatiedot!FK44</f>
        <v>371</v>
      </c>
      <c r="GL75" s="11">
        <f>Pohjatiedot!FL44</f>
        <v>405</v>
      </c>
      <c r="GM75" s="11">
        <f>Pohjatiedot!FM44</f>
        <v>441</v>
      </c>
      <c r="GN75" s="11">
        <f>Pohjatiedot!FN44</f>
        <v>463</v>
      </c>
      <c r="GO75" s="11">
        <f>Pohjatiedot!FO44</f>
        <v>497</v>
      </c>
      <c r="GP75" s="11">
        <f>Pohjatiedot!FP44</f>
        <v>564</v>
      </c>
      <c r="GQ75" s="11">
        <f>Pohjatiedot!FQ44</f>
        <v>584</v>
      </c>
      <c r="GR75" s="11">
        <f>Pohjatiedot!FR44</f>
        <v>613</v>
      </c>
      <c r="GS75" s="11">
        <f>Pohjatiedot!FS44</f>
        <v>676</v>
      </c>
      <c r="GT75" s="11">
        <f>Pohjatiedot!FT44</f>
        <v>752</v>
      </c>
      <c r="GU75" s="12">
        <f t="shared" si="122"/>
        <v>437</v>
      </c>
      <c r="GV75" s="163">
        <f t="shared" si="123"/>
        <v>1.3873015873015873</v>
      </c>
      <c r="GX75" s="10" t="str">
        <f>Pohjatiedot!FW44</f>
        <v>Pirkkala</v>
      </c>
      <c r="GY75" s="11">
        <f>Pohjatiedot!FX44</f>
        <v>19368</v>
      </c>
      <c r="GZ75" s="11">
        <f>Pohjatiedot!FY44</f>
        <v>19486</v>
      </c>
      <c r="HA75" s="11">
        <f>Pohjatiedot!FZ44</f>
        <v>19596</v>
      </c>
      <c r="HB75" s="11">
        <f>Pohjatiedot!GA44</f>
        <v>19698</v>
      </c>
      <c r="HC75" s="11">
        <f>Pohjatiedot!GB44</f>
        <v>19793</v>
      </c>
      <c r="HD75" s="11">
        <f>Pohjatiedot!GC44</f>
        <v>19875</v>
      </c>
      <c r="HE75" s="11">
        <f>Pohjatiedot!GD44</f>
        <v>19946</v>
      </c>
      <c r="HF75" s="11">
        <f>Pohjatiedot!GE44</f>
        <v>20008</v>
      </c>
      <c r="HG75" s="11">
        <f>Pohjatiedot!GF44</f>
        <v>20061</v>
      </c>
      <c r="HH75" s="11">
        <f>Pohjatiedot!GG44</f>
        <v>20108</v>
      </c>
      <c r="HI75" s="11">
        <f>Pohjatiedot!GH44</f>
        <v>20146</v>
      </c>
      <c r="HJ75" s="11">
        <f>Pohjatiedot!GI44</f>
        <v>20174</v>
      </c>
      <c r="HK75" s="11">
        <f>Pohjatiedot!GJ44</f>
        <v>20193</v>
      </c>
      <c r="HL75" s="12">
        <f t="shared" si="124"/>
        <v>825</v>
      </c>
      <c r="HM75" s="163">
        <f t="shared" si="125"/>
        <v>4.2596034696406493E-2</v>
      </c>
      <c r="HO75" s="171" t="str">
        <f t="shared" si="126"/>
        <v>Pirkkala</v>
      </c>
      <c r="HP75" s="57">
        <f t="shared" si="127"/>
        <v>19368</v>
      </c>
      <c r="HQ75" s="57">
        <f t="shared" si="128"/>
        <v>19596</v>
      </c>
      <c r="HR75" s="57">
        <f t="shared" si="129"/>
        <v>20008</v>
      </c>
      <c r="HS75" s="57">
        <f t="shared" si="130"/>
        <v>20193</v>
      </c>
      <c r="HT75" s="172">
        <f t="shared" si="131"/>
        <v>825</v>
      </c>
      <c r="HU75" s="163">
        <f t="shared" si="132"/>
        <v>4.2596034696406493E-2</v>
      </c>
      <c r="HW75" s="171" t="str">
        <f t="shared" si="74"/>
        <v>Pirkkala</v>
      </c>
      <c r="HX75" s="57">
        <f t="shared" si="75"/>
        <v>184</v>
      </c>
      <c r="HY75" s="57">
        <f t="shared" si="76"/>
        <v>182</v>
      </c>
      <c r="HZ75" s="57">
        <f t="shared" si="77"/>
        <v>182</v>
      </c>
      <c r="IA75" s="57">
        <f t="shared" si="78"/>
        <v>180</v>
      </c>
      <c r="IB75" s="172">
        <f t="shared" si="79"/>
        <v>-4</v>
      </c>
      <c r="IC75" s="163">
        <f t="shared" si="80"/>
        <v>-2.1739130434782594E-2</v>
      </c>
      <c r="IE75" s="171" t="str">
        <f t="shared" si="133"/>
        <v>Pirkkala</v>
      </c>
      <c r="IF75" s="57">
        <f t="shared" si="134"/>
        <v>1560</v>
      </c>
      <c r="IG75" s="57">
        <f t="shared" si="135"/>
        <v>1411</v>
      </c>
      <c r="IH75" s="57">
        <f t="shared" si="136"/>
        <v>1204</v>
      </c>
      <c r="II75" s="57">
        <f t="shared" si="137"/>
        <v>1198</v>
      </c>
      <c r="IJ75" s="172">
        <f t="shared" si="138"/>
        <v>-362</v>
      </c>
      <c r="IK75" s="9">
        <f t="shared" si="139"/>
        <v>-43.336571428571425</v>
      </c>
      <c r="IL75" s="163">
        <f t="shared" si="57"/>
        <v>-0.232051282051282</v>
      </c>
      <c r="IN75" s="171" t="str">
        <f t="shared" si="140"/>
        <v>Pirkkala</v>
      </c>
      <c r="IO75" s="57">
        <f t="shared" si="141"/>
        <v>1682</v>
      </c>
      <c r="IP75" s="57">
        <f t="shared" si="142"/>
        <v>1730</v>
      </c>
      <c r="IQ75" s="57">
        <f t="shared" si="143"/>
        <v>1541</v>
      </c>
      <c r="IR75" s="57">
        <f t="shared" si="144"/>
        <v>1284</v>
      </c>
      <c r="IS75" s="172">
        <f t="shared" si="145"/>
        <v>-398</v>
      </c>
      <c r="IT75" s="9">
        <f t="shared" si="146"/>
        <v>-19.899999999999999</v>
      </c>
      <c r="IU75" s="163">
        <f t="shared" si="82"/>
        <v>-0.23662306777645659</v>
      </c>
      <c r="IW75" s="171" t="str">
        <f t="shared" si="83"/>
        <v>Pirkkala</v>
      </c>
      <c r="IX75" s="57">
        <f t="shared" si="84"/>
        <v>10185</v>
      </c>
      <c r="IY75" s="57">
        <f t="shared" si="85"/>
        <v>10219</v>
      </c>
      <c r="IZ75" s="57">
        <f t="shared" si="86"/>
        <v>10304</v>
      </c>
      <c r="JA75" s="57">
        <f t="shared" si="87"/>
        <v>10318</v>
      </c>
      <c r="JB75" s="172">
        <f t="shared" si="88"/>
        <v>133</v>
      </c>
      <c r="JC75" s="163">
        <f t="shared" si="89"/>
        <v>1.3058419243986208E-2</v>
      </c>
      <c r="JE75" s="171" t="str">
        <f t="shared" si="147"/>
        <v>Pirkkala</v>
      </c>
      <c r="JF75" s="57">
        <f t="shared" si="148"/>
        <v>3420</v>
      </c>
      <c r="JG75" s="57">
        <f t="shared" si="149"/>
        <v>3639</v>
      </c>
      <c r="JH75" s="57">
        <f t="shared" si="150"/>
        <v>4134</v>
      </c>
      <c r="JI75" s="57">
        <f t="shared" si="151"/>
        <v>4606</v>
      </c>
      <c r="JJ75" s="172">
        <f t="shared" si="152"/>
        <v>1186</v>
      </c>
      <c r="JK75" s="163">
        <f t="shared" si="153"/>
        <v>0.34678362573099419</v>
      </c>
      <c r="JM75" s="171" t="str">
        <f t="shared" si="90"/>
        <v>Pirkkala</v>
      </c>
      <c r="JN75" s="57">
        <f t="shared" si="91"/>
        <v>2080</v>
      </c>
      <c r="JO75" s="57">
        <f t="shared" si="92"/>
        <v>2045</v>
      </c>
      <c r="JP75" s="57">
        <f t="shared" si="93"/>
        <v>1955</v>
      </c>
      <c r="JQ75" s="57">
        <f t="shared" si="94"/>
        <v>2088</v>
      </c>
      <c r="JR75" s="172">
        <f t="shared" si="95"/>
        <v>8</v>
      </c>
      <c r="JS75" s="163">
        <f t="shared" si="96"/>
        <v>3.8461538461538325E-3</v>
      </c>
      <c r="JU75" s="171" t="str">
        <f t="shared" si="154"/>
        <v>Pirkkala</v>
      </c>
      <c r="JV75" s="57">
        <f t="shared" si="155"/>
        <v>1340</v>
      </c>
      <c r="JW75" s="57">
        <f t="shared" si="156"/>
        <v>1594</v>
      </c>
      <c r="JX75" s="57">
        <f t="shared" si="157"/>
        <v>2179</v>
      </c>
      <c r="JY75" s="57">
        <f t="shared" si="158"/>
        <v>2518</v>
      </c>
      <c r="JZ75" s="172">
        <f t="shared" si="159"/>
        <v>1178</v>
      </c>
      <c r="KA75" s="163">
        <f t="shared" si="160"/>
        <v>0.87910447761194033</v>
      </c>
    </row>
    <row r="76" spans="2:287" x14ac:dyDescent="0.25">
      <c r="B76" s="10" t="str">
        <f>Pohjatiedot!C45</f>
        <v>Punkalaidun</v>
      </c>
      <c r="C76" s="11">
        <f>Pohjatiedot!D45</f>
        <v>19</v>
      </c>
      <c r="D76" s="11">
        <f>Pohjatiedot!E45</f>
        <v>15</v>
      </c>
      <c r="E76" s="11">
        <f>Pohjatiedot!F45</f>
        <v>14</v>
      </c>
      <c r="F76" s="11">
        <f>Pohjatiedot!G45</f>
        <v>14</v>
      </c>
      <c r="G76" s="11">
        <f>Pohjatiedot!H45</f>
        <v>13</v>
      </c>
      <c r="H76" s="11">
        <f>Pohjatiedot!I45</f>
        <v>13</v>
      </c>
      <c r="I76" s="11">
        <f>Pohjatiedot!J45</f>
        <v>13</v>
      </c>
      <c r="J76" s="11">
        <f>Pohjatiedot!K45</f>
        <v>13</v>
      </c>
      <c r="K76" s="11">
        <f>Pohjatiedot!L45</f>
        <v>12</v>
      </c>
      <c r="L76" s="11">
        <f>Pohjatiedot!M45</f>
        <v>12</v>
      </c>
      <c r="M76" s="11">
        <f>Pohjatiedot!N45</f>
        <v>12</v>
      </c>
      <c r="N76" s="11">
        <f>Pohjatiedot!O45</f>
        <v>12</v>
      </c>
      <c r="O76" s="11">
        <f>Pohjatiedot!P45</f>
        <v>12</v>
      </c>
      <c r="P76" s="12">
        <f t="shared" si="98"/>
        <v>-7</v>
      </c>
      <c r="Q76" s="163">
        <f t="shared" si="99"/>
        <v>-0.36842105263157898</v>
      </c>
      <c r="S76" s="10" t="str">
        <f>Pohjatiedot!S45</f>
        <v>Punkalaidun</v>
      </c>
      <c r="T76" s="11">
        <f>Pohjatiedot!T45</f>
        <v>105</v>
      </c>
      <c r="U76" s="11">
        <f>Pohjatiedot!U45</f>
        <v>100</v>
      </c>
      <c r="V76" s="11">
        <f>Pohjatiedot!V45</f>
        <v>99</v>
      </c>
      <c r="W76" s="11">
        <f>Pohjatiedot!W45</f>
        <v>94</v>
      </c>
      <c r="X76" s="11">
        <f>Pohjatiedot!X45</f>
        <v>83</v>
      </c>
      <c r="Y76" s="11">
        <f>Pohjatiedot!Y45</f>
        <v>81</v>
      </c>
      <c r="Z76" s="11">
        <f>Pohjatiedot!Z45</f>
        <v>76</v>
      </c>
      <c r="AA76" s="11">
        <f>Pohjatiedot!AA45</f>
        <v>75</v>
      </c>
      <c r="AB76" s="11">
        <f>Pohjatiedot!AB45</f>
        <v>75</v>
      </c>
      <c r="AC76" s="11">
        <f>Pohjatiedot!AC45</f>
        <v>74</v>
      </c>
      <c r="AD76" s="11">
        <f>Pohjatiedot!AD45</f>
        <v>73</v>
      </c>
      <c r="AE76" s="11">
        <f>Pohjatiedot!AE45</f>
        <v>72</v>
      </c>
      <c r="AF76" s="11">
        <f>Pohjatiedot!AF45</f>
        <v>71</v>
      </c>
      <c r="AG76" s="12">
        <f t="shared" si="100"/>
        <v>-34</v>
      </c>
      <c r="AH76" s="163">
        <f t="shared" si="101"/>
        <v>-0.32380952380952377</v>
      </c>
      <c r="AJ76" s="10" t="str">
        <f>Pohjatiedot!AI45</f>
        <v>Punkalaidun</v>
      </c>
      <c r="AK76" s="11">
        <f>Pohjatiedot!AJ45</f>
        <v>23</v>
      </c>
      <c r="AL76" s="11">
        <f>Pohjatiedot!AK45</f>
        <v>24</v>
      </c>
      <c r="AM76" s="11">
        <f>Pohjatiedot!AL45</f>
        <v>18</v>
      </c>
      <c r="AN76" s="11">
        <f>Pohjatiedot!AM45</f>
        <v>20</v>
      </c>
      <c r="AO76" s="11">
        <f>Pohjatiedot!AN45</f>
        <v>27</v>
      </c>
      <c r="AP76" s="11">
        <f>Pohjatiedot!AO45</f>
        <v>17</v>
      </c>
      <c r="AQ76" s="11">
        <f>Pohjatiedot!AP45</f>
        <v>20</v>
      </c>
      <c r="AR76" s="11">
        <f>Pohjatiedot!AQ45</f>
        <v>16</v>
      </c>
      <c r="AS76" s="11">
        <f>Pohjatiedot!AR45</f>
        <v>17</v>
      </c>
      <c r="AT76" s="11">
        <f>Pohjatiedot!AS45</f>
        <v>16</v>
      </c>
      <c r="AU76" s="11">
        <f>Pohjatiedot!AT45</f>
        <v>15</v>
      </c>
      <c r="AV76" s="11">
        <f>Pohjatiedot!AU45</f>
        <v>16</v>
      </c>
      <c r="AW76" s="11">
        <f>Pohjatiedot!AV45</f>
        <v>15</v>
      </c>
      <c r="AX76" s="12">
        <f t="shared" si="102"/>
        <v>-8</v>
      </c>
      <c r="AY76" s="163">
        <f t="shared" si="103"/>
        <v>-0.34782608695652173</v>
      </c>
      <c r="AZ76" s="16"/>
      <c r="BA76" s="10" t="str">
        <f t="shared" si="161"/>
        <v>Punkalaidun</v>
      </c>
      <c r="BB76" s="11">
        <f t="shared" si="162"/>
        <v>128</v>
      </c>
      <c r="BC76" s="11">
        <f t="shared" si="163"/>
        <v>124</v>
      </c>
      <c r="BD76" s="11">
        <f t="shared" si="164"/>
        <v>117</v>
      </c>
      <c r="BE76" s="11">
        <f t="shared" si="165"/>
        <v>114</v>
      </c>
      <c r="BF76" s="11">
        <f t="shared" si="166"/>
        <v>110</v>
      </c>
      <c r="BG76" s="11">
        <f t="shared" si="167"/>
        <v>98</v>
      </c>
      <c r="BH76" s="11">
        <f t="shared" si="168"/>
        <v>96</v>
      </c>
      <c r="BI76" s="11">
        <f t="shared" si="169"/>
        <v>91</v>
      </c>
      <c r="BJ76" s="11">
        <f t="shared" si="170"/>
        <v>92</v>
      </c>
      <c r="BK76" s="11">
        <f t="shared" si="171"/>
        <v>90</v>
      </c>
      <c r="BL76" s="11">
        <f t="shared" si="172"/>
        <v>88</v>
      </c>
      <c r="BM76" s="11">
        <f t="shared" si="173"/>
        <v>88</v>
      </c>
      <c r="BN76" s="11">
        <f t="shared" si="174"/>
        <v>86</v>
      </c>
      <c r="BO76" s="12">
        <f t="shared" si="175"/>
        <v>-42</v>
      </c>
      <c r="BP76" s="163">
        <f t="shared" si="107"/>
        <v>-0.328125</v>
      </c>
      <c r="BR76" s="10" t="str">
        <f>Pohjatiedot!AY45</f>
        <v>Punkalaidun</v>
      </c>
      <c r="BS76" s="11">
        <f>Pohjatiedot!AZ45</f>
        <v>166</v>
      </c>
      <c r="BT76" s="11">
        <f>Pohjatiedot!BA45</f>
        <v>159</v>
      </c>
      <c r="BU76" s="11">
        <f>Pohjatiedot!BB45</f>
        <v>156</v>
      </c>
      <c r="BV76" s="11">
        <f>Pohjatiedot!BC45</f>
        <v>146</v>
      </c>
      <c r="BW76" s="11">
        <f>Pohjatiedot!BD45</f>
        <v>140</v>
      </c>
      <c r="BX76" s="11">
        <f>Pohjatiedot!BE45</f>
        <v>138</v>
      </c>
      <c r="BY76" s="11">
        <f>Pohjatiedot!BF45</f>
        <v>135</v>
      </c>
      <c r="BZ76" s="11">
        <f>Pohjatiedot!BG45</f>
        <v>132</v>
      </c>
      <c r="CA76" s="11">
        <f>Pohjatiedot!BH45</f>
        <v>124</v>
      </c>
      <c r="CB76" s="11">
        <f>Pohjatiedot!BI45</f>
        <v>122</v>
      </c>
      <c r="CC76" s="11">
        <f>Pohjatiedot!BJ45</f>
        <v>119</v>
      </c>
      <c r="CD76" s="11">
        <f>Pohjatiedot!BK45</f>
        <v>109</v>
      </c>
      <c r="CE76" s="11">
        <f>Pohjatiedot!BL45</f>
        <v>108</v>
      </c>
      <c r="CF76" s="12">
        <f t="shared" si="108"/>
        <v>-58</v>
      </c>
      <c r="CG76" s="163">
        <f t="shared" si="109"/>
        <v>-0.3493975903614458</v>
      </c>
      <c r="CI76" s="10" t="str">
        <f>Pohjatiedot!BO45</f>
        <v>Punkalaidun</v>
      </c>
      <c r="CJ76" s="11">
        <f>Pohjatiedot!BP45</f>
        <v>99</v>
      </c>
      <c r="CK76" s="11">
        <f>Pohjatiedot!BQ45</f>
        <v>97</v>
      </c>
      <c r="CL76" s="11">
        <f>Pohjatiedot!BR45</f>
        <v>94</v>
      </c>
      <c r="CM76" s="11">
        <f>Pohjatiedot!BS45</f>
        <v>88</v>
      </c>
      <c r="CN76" s="11">
        <f>Pohjatiedot!BT45</f>
        <v>86</v>
      </c>
      <c r="CO76" s="11">
        <f>Pohjatiedot!BU45</f>
        <v>89</v>
      </c>
      <c r="CP76" s="11">
        <f>Pohjatiedot!BV45</f>
        <v>82</v>
      </c>
      <c r="CQ76" s="11">
        <f>Pohjatiedot!BW45</f>
        <v>79</v>
      </c>
      <c r="CR76" s="11">
        <f>Pohjatiedot!BX45</f>
        <v>73</v>
      </c>
      <c r="CS76" s="11">
        <f>Pohjatiedot!BY45</f>
        <v>73</v>
      </c>
      <c r="CT76" s="11">
        <f>Pohjatiedot!BZ45</f>
        <v>69</v>
      </c>
      <c r="CU76" s="11">
        <f>Pohjatiedot!CA45</f>
        <v>72</v>
      </c>
      <c r="CV76" s="11">
        <f>Pohjatiedot!CB45</f>
        <v>70</v>
      </c>
      <c r="CW76" s="12">
        <f t="shared" si="110"/>
        <v>-29</v>
      </c>
      <c r="CX76" s="163">
        <f t="shared" si="111"/>
        <v>-0.29292929292929293</v>
      </c>
      <c r="CZ76" s="10" t="str">
        <f>Pohjatiedot!CE45</f>
        <v>Punkalaidun</v>
      </c>
      <c r="DA76" s="11">
        <f>Pohjatiedot!CF45</f>
        <v>88</v>
      </c>
      <c r="DB76" s="11">
        <f>Pohjatiedot!CG45</f>
        <v>85</v>
      </c>
      <c r="DC76" s="11">
        <f>Pohjatiedot!CH45</f>
        <v>79</v>
      </c>
      <c r="DD76" s="11">
        <f>Pohjatiedot!CI45</f>
        <v>92</v>
      </c>
      <c r="DE76" s="11">
        <f>Pohjatiedot!CJ45</f>
        <v>90</v>
      </c>
      <c r="DF76" s="11">
        <f>Pohjatiedot!CK45</f>
        <v>87</v>
      </c>
      <c r="DG76" s="11">
        <f>Pohjatiedot!CL45</f>
        <v>83</v>
      </c>
      <c r="DH76" s="11">
        <f>Pohjatiedot!CM45</f>
        <v>82</v>
      </c>
      <c r="DI76" s="11">
        <f>Pohjatiedot!CN45</f>
        <v>86</v>
      </c>
      <c r="DJ76" s="11">
        <f>Pohjatiedot!CO45</f>
        <v>78</v>
      </c>
      <c r="DK76" s="11">
        <f>Pohjatiedot!CP45</f>
        <v>76</v>
      </c>
      <c r="DL76" s="11">
        <f>Pohjatiedot!CQ45</f>
        <v>72</v>
      </c>
      <c r="DM76" s="11">
        <f>Pohjatiedot!CR45</f>
        <v>72</v>
      </c>
      <c r="DN76" s="12">
        <f t="shared" si="112"/>
        <v>-16</v>
      </c>
      <c r="DO76" s="163">
        <f t="shared" si="113"/>
        <v>-0.18181818181818177</v>
      </c>
      <c r="DQ76" s="10" t="str">
        <f>Pohjatiedot!CU45</f>
        <v>Punkalaidun</v>
      </c>
      <c r="DR76" s="11">
        <f>Pohjatiedot!CV45</f>
        <v>98</v>
      </c>
      <c r="DS76" s="11">
        <f>Pohjatiedot!CW45</f>
        <v>96</v>
      </c>
      <c r="DT76" s="11">
        <f>Pohjatiedot!CX45</f>
        <v>95</v>
      </c>
      <c r="DU76" s="11">
        <f>Pohjatiedot!CY45</f>
        <v>83</v>
      </c>
      <c r="DV76" s="11">
        <f>Pohjatiedot!CZ45</f>
        <v>82</v>
      </c>
      <c r="DW76" s="11">
        <f>Pohjatiedot!DA45</f>
        <v>83</v>
      </c>
      <c r="DX76" s="11">
        <f>Pohjatiedot!DB45</f>
        <v>86</v>
      </c>
      <c r="DY76" s="11">
        <f>Pohjatiedot!DC45</f>
        <v>84</v>
      </c>
      <c r="DZ76" s="11">
        <f>Pohjatiedot!DD45</f>
        <v>85</v>
      </c>
      <c r="EA76" s="11">
        <f>Pohjatiedot!DE45</f>
        <v>85</v>
      </c>
      <c r="EB76" s="11">
        <f>Pohjatiedot!DF45</f>
        <v>85</v>
      </c>
      <c r="EC76" s="11">
        <f>Pohjatiedot!DG45</f>
        <v>85</v>
      </c>
      <c r="ED76" s="11">
        <f>Pohjatiedot!DH45</f>
        <v>80</v>
      </c>
      <c r="EE76" s="12">
        <f t="shared" si="114"/>
        <v>-18</v>
      </c>
      <c r="EF76" s="163">
        <f t="shared" si="115"/>
        <v>-0.18367346938775508</v>
      </c>
      <c r="EH76" s="10" t="str">
        <f>Pohjatiedot!DK45</f>
        <v>Punkalaidun</v>
      </c>
      <c r="EI76" s="11">
        <f>Pohjatiedot!DL45</f>
        <v>1328</v>
      </c>
      <c r="EJ76" s="11">
        <f>Pohjatiedot!DM45</f>
        <v>1284</v>
      </c>
      <c r="EK76" s="11">
        <f>Pohjatiedot!DN45</f>
        <v>1255</v>
      </c>
      <c r="EL76" s="11">
        <f>Pohjatiedot!DO45</f>
        <v>1228</v>
      </c>
      <c r="EM76" s="11">
        <f>Pohjatiedot!DP45</f>
        <v>1200</v>
      </c>
      <c r="EN76" s="11">
        <f>Pohjatiedot!DQ45</f>
        <v>1175</v>
      </c>
      <c r="EO76" s="11">
        <f>Pohjatiedot!DR45</f>
        <v>1152</v>
      </c>
      <c r="EP76" s="11">
        <f>Pohjatiedot!DS45</f>
        <v>1137</v>
      </c>
      <c r="EQ76" s="11">
        <f>Pohjatiedot!DT45</f>
        <v>1103</v>
      </c>
      <c r="ER76" s="11">
        <f>Pohjatiedot!DU45</f>
        <v>1086</v>
      </c>
      <c r="ES76" s="11">
        <f>Pohjatiedot!DV45</f>
        <v>1065</v>
      </c>
      <c r="ET76" s="11">
        <f>Pohjatiedot!DW45</f>
        <v>1047</v>
      </c>
      <c r="EU76" s="11">
        <f>Pohjatiedot!DX45</f>
        <v>1038</v>
      </c>
      <c r="EV76" s="12">
        <f t="shared" si="116"/>
        <v>-290</v>
      </c>
      <c r="EW76" s="163">
        <f t="shared" si="117"/>
        <v>-0.21837349397590367</v>
      </c>
      <c r="EY76" s="10" t="str">
        <f>Pohjatiedot!EA45</f>
        <v>Punkalaidun</v>
      </c>
      <c r="EZ76" s="11">
        <f>Pohjatiedot!EB45</f>
        <v>484</v>
      </c>
      <c r="FA76" s="11">
        <f>Pohjatiedot!EC45</f>
        <v>496</v>
      </c>
      <c r="FB76" s="11">
        <f>Pohjatiedot!ED45</f>
        <v>490</v>
      </c>
      <c r="FC76" s="11">
        <f>Pohjatiedot!EE45</f>
        <v>488</v>
      </c>
      <c r="FD76" s="11">
        <f>Pohjatiedot!EF45</f>
        <v>486</v>
      </c>
      <c r="FE76" s="11">
        <f>Pohjatiedot!EG45</f>
        <v>475</v>
      </c>
      <c r="FF76" s="11">
        <f>Pohjatiedot!EH45</f>
        <v>479</v>
      </c>
      <c r="FG76" s="11">
        <f>Pohjatiedot!EI45</f>
        <v>463</v>
      </c>
      <c r="FH76" s="11">
        <f>Pohjatiedot!EJ45</f>
        <v>460</v>
      </c>
      <c r="FI76" s="11">
        <f>Pohjatiedot!EK45</f>
        <v>452</v>
      </c>
      <c r="FJ76" s="11">
        <f>Pohjatiedot!EL45</f>
        <v>444</v>
      </c>
      <c r="FK76" s="11">
        <f>Pohjatiedot!EM45</f>
        <v>435</v>
      </c>
      <c r="FL76" s="11">
        <f>Pohjatiedot!EN45</f>
        <v>425</v>
      </c>
      <c r="FM76" s="12">
        <f t="shared" si="118"/>
        <v>-59</v>
      </c>
      <c r="FN76" s="163">
        <f t="shared" si="119"/>
        <v>-0.12190082644628097</v>
      </c>
      <c r="FP76" s="10" t="str">
        <f>Pohjatiedot!EQ45</f>
        <v>Punkalaidun</v>
      </c>
      <c r="FQ76" s="11">
        <f>Pohjatiedot!ER45</f>
        <v>312</v>
      </c>
      <c r="FR76" s="11">
        <f>Pohjatiedot!ES45</f>
        <v>304</v>
      </c>
      <c r="FS76" s="11">
        <f>Pohjatiedot!ET45</f>
        <v>317</v>
      </c>
      <c r="FT76" s="11">
        <f>Pohjatiedot!EU45</f>
        <v>310</v>
      </c>
      <c r="FU76" s="11">
        <f>Pohjatiedot!EV45</f>
        <v>318</v>
      </c>
      <c r="FV76" s="11">
        <f>Pohjatiedot!EW45</f>
        <v>330</v>
      </c>
      <c r="FW76" s="11">
        <f>Pohjatiedot!EX45</f>
        <v>331</v>
      </c>
      <c r="FX76" s="11">
        <f>Pohjatiedot!EY45</f>
        <v>346</v>
      </c>
      <c r="FY76" s="11">
        <f>Pohjatiedot!EZ45</f>
        <v>356</v>
      </c>
      <c r="FZ76" s="11">
        <f>Pohjatiedot!FA45</f>
        <v>369</v>
      </c>
      <c r="GA76" s="11">
        <f>Pohjatiedot!FB45</f>
        <v>376</v>
      </c>
      <c r="GB76" s="11">
        <f>Pohjatiedot!FC45</f>
        <v>385</v>
      </c>
      <c r="GC76" s="11">
        <f>Pohjatiedot!FD45</f>
        <v>382</v>
      </c>
      <c r="GD76" s="12">
        <f t="shared" si="120"/>
        <v>70</v>
      </c>
      <c r="GE76" s="163">
        <f t="shared" si="121"/>
        <v>0.22435897435897445</v>
      </c>
      <c r="GG76" s="10" t="str">
        <f>Pohjatiedot!FG45</f>
        <v>Punkalaidun</v>
      </c>
      <c r="GH76" s="11">
        <f>Pohjatiedot!FH45</f>
        <v>174</v>
      </c>
      <c r="GI76" s="11">
        <f>Pohjatiedot!FI45</f>
        <v>178</v>
      </c>
      <c r="GJ76" s="11">
        <f>Pohjatiedot!FJ45</f>
        <v>169</v>
      </c>
      <c r="GK76" s="11">
        <f>Pohjatiedot!FK45</f>
        <v>176</v>
      </c>
      <c r="GL76" s="11">
        <f>Pohjatiedot!FL45</f>
        <v>172</v>
      </c>
      <c r="GM76" s="11">
        <f>Pohjatiedot!FM45</f>
        <v>167</v>
      </c>
      <c r="GN76" s="11">
        <f>Pohjatiedot!FN45</f>
        <v>160</v>
      </c>
      <c r="GO76" s="11">
        <f>Pohjatiedot!FO45</f>
        <v>155</v>
      </c>
      <c r="GP76" s="11">
        <f>Pohjatiedot!FP45</f>
        <v>158</v>
      </c>
      <c r="GQ76" s="11">
        <f>Pohjatiedot!FQ45</f>
        <v>151</v>
      </c>
      <c r="GR76" s="11">
        <f>Pohjatiedot!FR45</f>
        <v>155</v>
      </c>
      <c r="GS76" s="11">
        <f>Pohjatiedot!FS45</f>
        <v>155</v>
      </c>
      <c r="GT76" s="11">
        <f>Pohjatiedot!FT45</f>
        <v>164</v>
      </c>
      <c r="GU76" s="12">
        <f t="shared" si="122"/>
        <v>-10</v>
      </c>
      <c r="GV76" s="163">
        <f t="shared" si="123"/>
        <v>-5.7471264367816133E-2</v>
      </c>
      <c r="GX76" s="10" t="str">
        <f>Pohjatiedot!FW45</f>
        <v>Punkalaidun</v>
      </c>
      <c r="GY76" s="11">
        <f>Pohjatiedot!FX45</f>
        <v>2896</v>
      </c>
      <c r="GZ76" s="11">
        <f>Pohjatiedot!FY45</f>
        <v>2838</v>
      </c>
      <c r="HA76" s="11">
        <f>Pohjatiedot!FZ45</f>
        <v>2786</v>
      </c>
      <c r="HB76" s="11">
        <f>Pohjatiedot!GA45</f>
        <v>2739</v>
      </c>
      <c r="HC76" s="11">
        <f>Pohjatiedot!GB45</f>
        <v>2697</v>
      </c>
      <c r="HD76" s="11">
        <f>Pohjatiedot!GC45</f>
        <v>2655</v>
      </c>
      <c r="HE76" s="11">
        <f>Pohjatiedot!GD45</f>
        <v>2617</v>
      </c>
      <c r="HF76" s="11">
        <f>Pohjatiedot!GE45</f>
        <v>2582</v>
      </c>
      <c r="HG76" s="11">
        <f>Pohjatiedot!GF45</f>
        <v>2549</v>
      </c>
      <c r="HH76" s="11">
        <f>Pohjatiedot!GG45</f>
        <v>2518</v>
      </c>
      <c r="HI76" s="11">
        <f>Pohjatiedot!GH45</f>
        <v>2489</v>
      </c>
      <c r="HJ76" s="11">
        <f>Pohjatiedot!GI45</f>
        <v>2460</v>
      </c>
      <c r="HK76" s="11">
        <f>Pohjatiedot!GJ45</f>
        <v>2437</v>
      </c>
      <c r="HL76" s="12">
        <f t="shared" si="124"/>
        <v>-459</v>
      </c>
      <c r="HM76" s="163">
        <f t="shared" si="125"/>
        <v>-0.15849447513812154</v>
      </c>
      <c r="HO76" s="171" t="str">
        <f t="shared" si="126"/>
        <v>Punkalaidun</v>
      </c>
      <c r="HP76" s="57">
        <f t="shared" si="127"/>
        <v>2896</v>
      </c>
      <c r="HQ76" s="57">
        <f t="shared" si="128"/>
        <v>2786</v>
      </c>
      <c r="HR76" s="57">
        <f t="shared" si="129"/>
        <v>2582</v>
      </c>
      <c r="HS76" s="57">
        <f t="shared" si="130"/>
        <v>2437</v>
      </c>
      <c r="HT76" s="172">
        <f t="shared" si="131"/>
        <v>-459</v>
      </c>
      <c r="HU76" s="163">
        <f t="shared" si="132"/>
        <v>-0.15849447513812154</v>
      </c>
      <c r="HW76" s="171" t="str">
        <f t="shared" si="74"/>
        <v>Punkalaidun</v>
      </c>
      <c r="HX76" s="57">
        <f t="shared" si="75"/>
        <v>19</v>
      </c>
      <c r="HY76" s="57">
        <f t="shared" si="76"/>
        <v>14</v>
      </c>
      <c r="HZ76" s="57">
        <f t="shared" si="77"/>
        <v>13</v>
      </c>
      <c r="IA76" s="57">
        <f t="shared" si="78"/>
        <v>12</v>
      </c>
      <c r="IB76" s="172">
        <f t="shared" si="79"/>
        <v>-7</v>
      </c>
      <c r="IC76" s="163">
        <f t="shared" si="80"/>
        <v>-0.36842105263157898</v>
      </c>
      <c r="IE76" s="171" t="str">
        <f t="shared" si="133"/>
        <v>Punkalaidun</v>
      </c>
      <c r="IF76" s="57">
        <f t="shared" si="134"/>
        <v>128</v>
      </c>
      <c r="IG76" s="57">
        <f t="shared" si="135"/>
        <v>117</v>
      </c>
      <c r="IH76" s="57">
        <f t="shared" si="136"/>
        <v>91</v>
      </c>
      <c r="II76" s="57">
        <f t="shared" si="137"/>
        <v>86</v>
      </c>
      <c r="IJ76" s="172">
        <f t="shared" si="138"/>
        <v>-42</v>
      </c>
      <c r="IK76" s="9">
        <f t="shared" si="139"/>
        <v>-5.0279999999999996</v>
      </c>
      <c r="IL76" s="163">
        <f t="shared" si="57"/>
        <v>-0.328125</v>
      </c>
      <c r="IN76" s="171" t="str">
        <f t="shared" si="140"/>
        <v>Punkalaidun</v>
      </c>
      <c r="IO76" s="57">
        <f t="shared" si="141"/>
        <v>166</v>
      </c>
      <c r="IP76" s="57">
        <f t="shared" si="142"/>
        <v>156</v>
      </c>
      <c r="IQ76" s="57">
        <f t="shared" si="143"/>
        <v>132</v>
      </c>
      <c r="IR76" s="57">
        <f t="shared" si="144"/>
        <v>108</v>
      </c>
      <c r="IS76" s="172">
        <f t="shared" si="145"/>
        <v>-58</v>
      </c>
      <c r="IT76" s="9">
        <f t="shared" si="146"/>
        <v>-2.9</v>
      </c>
      <c r="IU76" s="163">
        <f t="shared" si="82"/>
        <v>-0.3493975903614458</v>
      </c>
      <c r="IW76" s="171" t="str">
        <f t="shared" si="83"/>
        <v>Punkalaidun</v>
      </c>
      <c r="IX76" s="57">
        <f t="shared" si="84"/>
        <v>1328</v>
      </c>
      <c r="IY76" s="57">
        <f t="shared" si="85"/>
        <v>1255</v>
      </c>
      <c r="IZ76" s="57">
        <f t="shared" si="86"/>
        <v>1137</v>
      </c>
      <c r="JA76" s="57">
        <f t="shared" si="87"/>
        <v>1038</v>
      </c>
      <c r="JB76" s="172">
        <f t="shared" si="88"/>
        <v>-290</v>
      </c>
      <c r="JC76" s="163">
        <f t="shared" si="89"/>
        <v>-0.21837349397590367</v>
      </c>
      <c r="JE76" s="171" t="str">
        <f t="shared" si="147"/>
        <v>Punkalaidun</v>
      </c>
      <c r="JF76" s="57">
        <f t="shared" si="148"/>
        <v>970</v>
      </c>
      <c r="JG76" s="57">
        <f t="shared" si="149"/>
        <v>976</v>
      </c>
      <c r="JH76" s="57">
        <f t="shared" si="150"/>
        <v>964</v>
      </c>
      <c r="JI76" s="57">
        <f t="shared" si="151"/>
        <v>971</v>
      </c>
      <c r="JJ76" s="172">
        <f t="shared" si="152"/>
        <v>1</v>
      </c>
      <c r="JK76" s="163">
        <f t="shared" si="153"/>
        <v>1.0309278350515427E-3</v>
      </c>
      <c r="JM76" s="171" t="str">
        <f t="shared" si="90"/>
        <v>Punkalaidun</v>
      </c>
      <c r="JN76" s="57">
        <f t="shared" si="91"/>
        <v>484</v>
      </c>
      <c r="JO76" s="57">
        <f t="shared" si="92"/>
        <v>490</v>
      </c>
      <c r="JP76" s="57">
        <f t="shared" si="93"/>
        <v>463</v>
      </c>
      <c r="JQ76" s="57">
        <f t="shared" si="94"/>
        <v>425</v>
      </c>
      <c r="JR76" s="172">
        <f t="shared" si="95"/>
        <v>-59</v>
      </c>
      <c r="JS76" s="163">
        <f t="shared" si="96"/>
        <v>-0.12190082644628097</v>
      </c>
      <c r="JU76" s="171" t="str">
        <f t="shared" si="154"/>
        <v>Punkalaidun</v>
      </c>
      <c r="JV76" s="57">
        <f t="shared" si="155"/>
        <v>486</v>
      </c>
      <c r="JW76" s="57">
        <f t="shared" si="156"/>
        <v>486</v>
      </c>
      <c r="JX76" s="57">
        <f t="shared" si="157"/>
        <v>501</v>
      </c>
      <c r="JY76" s="57">
        <f t="shared" si="158"/>
        <v>546</v>
      </c>
      <c r="JZ76" s="172">
        <f t="shared" si="159"/>
        <v>60</v>
      </c>
      <c r="KA76" s="163">
        <f t="shared" si="160"/>
        <v>0.12345679012345689</v>
      </c>
    </row>
    <row r="77" spans="2:287" x14ac:dyDescent="0.25">
      <c r="B77" s="10" t="str">
        <f>Pohjatiedot!C46</f>
        <v>Pälkäne</v>
      </c>
      <c r="C77" s="11">
        <f>Pohjatiedot!D46</f>
        <v>48</v>
      </c>
      <c r="D77" s="11">
        <f>Pohjatiedot!E46</f>
        <v>36</v>
      </c>
      <c r="E77" s="11">
        <f>Pohjatiedot!F46</f>
        <v>35</v>
      </c>
      <c r="F77" s="11">
        <f>Pohjatiedot!G46</f>
        <v>34</v>
      </c>
      <c r="G77" s="11">
        <f>Pohjatiedot!H46</f>
        <v>34</v>
      </c>
      <c r="H77" s="11">
        <f>Pohjatiedot!I46</f>
        <v>33</v>
      </c>
      <c r="I77" s="11">
        <f>Pohjatiedot!J46</f>
        <v>33</v>
      </c>
      <c r="J77" s="11">
        <f>Pohjatiedot!K46</f>
        <v>32</v>
      </c>
      <c r="K77" s="11">
        <f>Pohjatiedot!L46</f>
        <v>32</v>
      </c>
      <c r="L77" s="11">
        <f>Pohjatiedot!M46</f>
        <v>32</v>
      </c>
      <c r="M77" s="11">
        <f>Pohjatiedot!N46</f>
        <v>31</v>
      </c>
      <c r="N77" s="11">
        <f>Pohjatiedot!O46</f>
        <v>31</v>
      </c>
      <c r="O77" s="11">
        <f>Pohjatiedot!P46</f>
        <v>31</v>
      </c>
      <c r="P77" s="12">
        <f t="shared" si="98"/>
        <v>-17</v>
      </c>
      <c r="Q77" s="163">
        <f t="shared" si="99"/>
        <v>-0.35416666666666663</v>
      </c>
      <c r="S77" s="10" t="str">
        <f>Pohjatiedot!S46</f>
        <v>Pälkäne</v>
      </c>
      <c r="T77" s="11">
        <f>Pohjatiedot!T46</f>
        <v>252</v>
      </c>
      <c r="U77" s="11">
        <f>Pohjatiedot!U46</f>
        <v>251</v>
      </c>
      <c r="V77" s="11">
        <f>Pohjatiedot!V46</f>
        <v>246</v>
      </c>
      <c r="W77" s="11">
        <f>Pohjatiedot!W46</f>
        <v>230</v>
      </c>
      <c r="X77" s="11">
        <f>Pohjatiedot!X46</f>
        <v>211</v>
      </c>
      <c r="Y77" s="11">
        <f>Pohjatiedot!Y46</f>
        <v>206</v>
      </c>
      <c r="Z77" s="11">
        <f>Pohjatiedot!Z46</f>
        <v>195</v>
      </c>
      <c r="AA77" s="11">
        <f>Pohjatiedot!AA46</f>
        <v>192</v>
      </c>
      <c r="AB77" s="11">
        <f>Pohjatiedot!AB46</f>
        <v>190</v>
      </c>
      <c r="AC77" s="11">
        <f>Pohjatiedot!AC46</f>
        <v>188</v>
      </c>
      <c r="AD77" s="11">
        <f>Pohjatiedot!AD46</f>
        <v>187</v>
      </c>
      <c r="AE77" s="11">
        <f>Pohjatiedot!AE46</f>
        <v>185</v>
      </c>
      <c r="AF77" s="11">
        <f>Pohjatiedot!AF46</f>
        <v>183</v>
      </c>
      <c r="AG77" s="12">
        <f t="shared" si="100"/>
        <v>-69</v>
      </c>
      <c r="AH77" s="163">
        <f t="shared" si="101"/>
        <v>-0.27380952380952384</v>
      </c>
      <c r="AJ77" s="10" t="str">
        <f>Pohjatiedot!AI46</f>
        <v>Pälkäne</v>
      </c>
      <c r="AK77" s="11">
        <f>Pohjatiedot!AJ46</f>
        <v>76</v>
      </c>
      <c r="AL77" s="11">
        <f>Pohjatiedot!AK46</f>
        <v>56</v>
      </c>
      <c r="AM77" s="11">
        <f>Pohjatiedot!AL46</f>
        <v>49</v>
      </c>
      <c r="AN77" s="11">
        <f>Pohjatiedot!AM46</f>
        <v>58</v>
      </c>
      <c r="AO77" s="11">
        <f>Pohjatiedot!AN46</f>
        <v>58</v>
      </c>
      <c r="AP77" s="11">
        <f>Pohjatiedot!AO46</f>
        <v>47</v>
      </c>
      <c r="AQ77" s="11">
        <f>Pohjatiedot!AP46</f>
        <v>52</v>
      </c>
      <c r="AR77" s="11">
        <f>Pohjatiedot!AQ46</f>
        <v>43</v>
      </c>
      <c r="AS77" s="11">
        <f>Pohjatiedot!AR46</f>
        <v>43</v>
      </c>
      <c r="AT77" s="11">
        <f>Pohjatiedot!AS46</f>
        <v>41</v>
      </c>
      <c r="AU77" s="11">
        <f>Pohjatiedot!AT46</f>
        <v>41</v>
      </c>
      <c r="AV77" s="11">
        <f>Pohjatiedot!AU46</f>
        <v>41</v>
      </c>
      <c r="AW77" s="11">
        <f>Pohjatiedot!AV46</f>
        <v>41</v>
      </c>
      <c r="AX77" s="12">
        <f t="shared" si="102"/>
        <v>-35</v>
      </c>
      <c r="AY77" s="163">
        <f t="shared" si="103"/>
        <v>-0.46052631578947367</v>
      </c>
      <c r="AZ77" s="16"/>
      <c r="BA77" s="10" t="str">
        <f t="shared" si="161"/>
        <v>Pälkäne</v>
      </c>
      <c r="BB77" s="11">
        <f t="shared" si="162"/>
        <v>328</v>
      </c>
      <c r="BC77" s="11">
        <f t="shared" si="163"/>
        <v>307</v>
      </c>
      <c r="BD77" s="11">
        <f t="shared" si="164"/>
        <v>295</v>
      </c>
      <c r="BE77" s="11">
        <f t="shared" si="165"/>
        <v>288</v>
      </c>
      <c r="BF77" s="11">
        <f t="shared" si="166"/>
        <v>269</v>
      </c>
      <c r="BG77" s="11">
        <f t="shared" si="167"/>
        <v>253</v>
      </c>
      <c r="BH77" s="11">
        <f t="shared" si="168"/>
        <v>247</v>
      </c>
      <c r="BI77" s="11">
        <f t="shared" si="169"/>
        <v>235</v>
      </c>
      <c r="BJ77" s="11">
        <f t="shared" si="170"/>
        <v>233</v>
      </c>
      <c r="BK77" s="11">
        <f t="shared" si="171"/>
        <v>229</v>
      </c>
      <c r="BL77" s="11">
        <f t="shared" si="172"/>
        <v>228</v>
      </c>
      <c r="BM77" s="11">
        <f t="shared" si="173"/>
        <v>226</v>
      </c>
      <c r="BN77" s="11">
        <f t="shared" si="174"/>
        <v>224</v>
      </c>
      <c r="BO77" s="12">
        <f t="shared" si="175"/>
        <v>-104</v>
      </c>
      <c r="BP77" s="163">
        <f t="shared" si="107"/>
        <v>-0.31707317073170727</v>
      </c>
      <c r="BR77" s="10" t="str">
        <f>Pohjatiedot!AY46</f>
        <v>Pälkäne</v>
      </c>
      <c r="BS77" s="11">
        <f>Pohjatiedot!AZ46</f>
        <v>437</v>
      </c>
      <c r="BT77" s="11">
        <f>Pohjatiedot!BA46</f>
        <v>431</v>
      </c>
      <c r="BU77" s="11">
        <f>Pohjatiedot!BB46</f>
        <v>419</v>
      </c>
      <c r="BV77" s="11">
        <f>Pohjatiedot!BC46</f>
        <v>393</v>
      </c>
      <c r="BW77" s="11">
        <f>Pohjatiedot!BD46</f>
        <v>376</v>
      </c>
      <c r="BX77" s="11">
        <f>Pohjatiedot!BE46</f>
        <v>373</v>
      </c>
      <c r="BY77" s="11">
        <f>Pohjatiedot!BF46</f>
        <v>356</v>
      </c>
      <c r="BZ77" s="11">
        <f>Pohjatiedot!BG46</f>
        <v>335</v>
      </c>
      <c r="CA77" s="11">
        <f>Pohjatiedot!BH46</f>
        <v>321</v>
      </c>
      <c r="CB77" s="11">
        <f>Pohjatiedot!BI46</f>
        <v>315</v>
      </c>
      <c r="CC77" s="11">
        <f>Pohjatiedot!BJ46</f>
        <v>298</v>
      </c>
      <c r="CD77" s="11">
        <f>Pohjatiedot!BK46</f>
        <v>282</v>
      </c>
      <c r="CE77" s="11">
        <f>Pohjatiedot!BL46</f>
        <v>276</v>
      </c>
      <c r="CF77" s="12">
        <f t="shared" si="108"/>
        <v>-161</v>
      </c>
      <c r="CG77" s="163">
        <f t="shared" si="109"/>
        <v>-0.36842105263157898</v>
      </c>
      <c r="CI77" s="10" t="str">
        <f>Pohjatiedot!BO46</f>
        <v>Pälkäne</v>
      </c>
      <c r="CJ77" s="11">
        <f>Pohjatiedot!BP46</f>
        <v>238</v>
      </c>
      <c r="CK77" s="11">
        <f>Pohjatiedot!BQ46</f>
        <v>234</v>
      </c>
      <c r="CL77" s="11">
        <f>Pohjatiedot!BR46</f>
        <v>230</v>
      </c>
      <c r="CM77" s="11">
        <f>Pohjatiedot!BS46</f>
        <v>229</v>
      </c>
      <c r="CN77" s="11">
        <f>Pohjatiedot!BT46</f>
        <v>226</v>
      </c>
      <c r="CO77" s="11">
        <f>Pohjatiedot!BU46</f>
        <v>221</v>
      </c>
      <c r="CP77" s="11">
        <f>Pohjatiedot!BV46</f>
        <v>210</v>
      </c>
      <c r="CQ77" s="11">
        <f>Pohjatiedot!BW46</f>
        <v>208</v>
      </c>
      <c r="CR77" s="11">
        <f>Pohjatiedot!BX46</f>
        <v>203</v>
      </c>
      <c r="CS77" s="11">
        <f>Pohjatiedot!BY46</f>
        <v>190</v>
      </c>
      <c r="CT77" s="11">
        <f>Pohjatiedot!BZ46</f>
        <v>176</v>
      </c>
      <c r="CU77" s="11">
        <f>Pohjatiedot!CA46</f>
        <v>177</v>
      </c>
      <c r="CV77" s="11">
        <f>Pohjatiedot!CB46</f>
        <v>174</v>
      </c>
      <c r="CW77" s="12">
        <f t="shared" si="110"/>
        <v>-64</v>
      </c>
      <c r="CX77" s="163">
        <f t="shared" si="111"/>
        <v>-0.26890756302521013</v>
      </c>
      <c r="CZ77" s="10" t="str">
        <f>Pohjatiedot!CE46</f>
        <v>Pälkäne</v>
      </c>
      <c r="DA77" s="11">
        <f>Pohjatiedot!CF46</f>
        <v>220</v>
      </c>
      <c r="DB77" s="11">
        <f>Pohjatiedot!CG46</f>
        <v>226</v>
      </c>
      <c r="DC77" s="11">
        <f>Pohjatiedot!CH46</f>
        <v>213</v>
      </c>
      <c r="DD77" s="11">
        <f>Pohjatiedot!CI46</f>
        <v>212</v>
      </c>
      <c r="DE77" s="11">
        <f>Pohjatiedot!CJ46</f>
        <v>210</v>
      </c>
      <c r="DF77" s="11">
        <f>Pohjatiedot!CK46</f>
        <v>204</v>
      </c>
      <c r="DG77" s="11">
        <f>Pohjatiedot!CL46</f>
        <v>206</v>
      </c>
      <c r="DH77" s="11">
        <f>Pohjatiedot!CM46</f>
        <v>205</v>
      </c>
      <c r="DI77" s="11">
        <f>Pohjatiedot!CN46</f>
        <v>199</v>
      </c>
      <c r="DJ77" s="11">
        <f>Pohjatiedot!CO46</f>
        <v>191</v>
      </c>
      <c r="DK77" s="11">
        <f>Pohjatiedot!CP46</f>
        <v>191</v>
      </c>
      <c r="DL77" s="11">
        <f>Pohjatiedot!CQ46</f>
        <v>185</v>
      </c>
      <c r="DM77" s="11">
        <f>Pohjatiedot!CR46</f>
        <v>174</v>
      </c>
      <c r="DN77" s="12">
        <f t="shared" si="112"/>
        <v>-46</v>
      </c>
      <c r="DO77" s="163">
        <f t="shared" si="113"/>
        <v>-0.20909090909090911</v>
      </c>
      <c r="DQ77" s="10" t="str">
        <f>Pohjatiedot!CU46</f>
        <v>Pälkäne</v>
      </c>
      <c r="DR77" s="11">
        <f>Pohjatiedot!CV46</f>
        <v>199</v>
      </c>
      <c r="DS77" s="11">
        <f>Pohjatiedot!CW46</f>
        <v>192</v>
      </c>
      <c r="DT77" s="11">
        <f>Pohjatiedot!CX46</f>
        <v>191</v>
      </c>
      <c r="DU77" s="11">
        <f>Pohjatiedot!CY46</f>
        <v>190</v>
      </c>
      <c r="DV77" s="11">
        <f>Pohjatiedot!CZ46</f>
        <v>194</v>
      </c>
      <c r="DW77" s="11">
        <f>Pohjatiedot!DA46</f>
        <v>188</v>
      </c>
      <c r="DX77" s="11">
        <f>Pohjatiedot!DB46</f>
        <v>184</v>
      </c>
      <c r="DY77" s="11">
        <f>Pohjatiedot!DC46</f>
        <v>188</v>
      </c>
      <c r="DZ77" s="11">
        <f>Pohjatiedot!DD46</f>
        <v>184</v>
      </c>
      <c r="EA77" s="11">
        <f>Pohjatiedot!DE46</f>
        <v>184</v>
      </c>
      <c r="EB77" s="11">
        <f>Pohjatiedot!DF46</f>
        <v>187</v>
      </c>
      <c r="EC77" s="11">
        <f>Pohjatiedot!DG46</f>
        <v>183</v>
      </c>
      <c r="ED77" s="11">
        <f>Pohjatiedot!DH46</f>
        <v>180</v>
      </c>
      <c r="EE77" s="12">
        <f t="shared" si="114"/>
        <v>-19</v>
      </c>
      <c r="EF77" s="163">
        <f t="shared" si="115"/>
        <v>-9.5477386934673336E-2</v>
      </c>
      <c r="EH77" s="10" t="str">
        <f>Pohjatiedot!DK46</f>
        <v>Pälkäne</v>
      </c>
      <c r="EI77" s="11">
        <f>Pohjatiedot!DL46</f>
        <v>3156</v>
      </c>
      <c r="EJ77" s="11">
        <f>Pohjatiedot!DM46</f>
        <v>3104</v>
      </c>
      <c r="EK77" s="11">
        <f>Pohjatiedot!DN46</f>
        <v>3060</v>
      </c>
      <c r="EL77" s="11">
        <f>Pohjatiedot!DO46</f>
        <v>2998</v>
      </c>
      <c r="EM77" s="11">
        <f>Pohjatiedot!DP46</f>
        <v>2962</v>
      </c>
      <c r="EN77" s="11">
        <f>Pohjatiedot!DQ46</f>
        <v>2923</v>
      </c>
      <c r="EO77" s="11">
        <f>Pohjatiedot!DR46</f>
        <v>2876</v>
      </c>
      <c r="EP77" s="11">
        <f>Pohjatiedot!DS46</f>
        <v>2830</v>
      </c>
      <c r="EQ77" s="11">
        <f>Pohjatiedot!DT46</f>
        <v>2798</v>
      </c>
      <c r="ER77" s="11">
        <f>Pohjatiedot!DU46</f>
        <v>2746</v>
      </c>
      <c r="ES77" s="11">
        <f>Pohjatiedot!DV46</f>
        <v>2709</v>
      </c>
      <c r="ET77" s="11">
        <f>Pohjatiedot!DW46</f>
        <v>2678</v>
      </c>
      <c r="EU77" s="11">
        <f>Pohjatiedot!DX46</f>
        <v>2638</v>
      </c>
      <c r="EV77" s="12">
        <f t="shared" si="116"/>
        <v>-518</v>
      </c>
      <c r="EW77" s="163">
        <f t="shared" si="117"/>
        <v>-0.16413181242078578</v>
      </c>
      <c r="EY77" s="10" t="str">
        <f>Pohjatiedot!EA46</f>
        <v>Pälkäne</v>
      </c>
      <c r="EZ77" s="11">
        <f>Pohjatiedot!EB46</f>
        <v>1019</v>
      </c>
      <c r="FA77" s="11">
        <f>Pohjatiedot!EC46</f>
        <v>1039</v>
      </c>
      <c r="FB77" s="11">
        <f>Pohjatiedot!ED46</f>
        <v>1053</v>
      </c>
      <c r="FC77" s="11">
        <f>Pohjatiedot!EE46</f>
        <v>1049</v>
      </c>
      <c r="FD77" s="11">
        <f>Pohjatiedot!EF46</f>
        <v>1039</v>
      </c>
      <c r="FE77" s="11">
        <f>Pohjatiedot!EG46</f>
        <v>1031</v>
      </c>
      <c r="FF77" s="11">
        <f>Pohjatiedot!EH46</f>
        <v>1036</v>
      </c>
      <c r="FG77" s="11">
        <f>Pohjatiedot!EI46</f>
        <v>1022</v>
      </c>
      <c r="FH77" s="11">
        <f>Pohjatiedot!EJ46</f>
        <v>1008</v>
      </c>
      <c r="FI77" s="11">
        <f>Pohjatiedot!EK46</f>
        <v>1027</v>
      </c>
      <c r="FJ77" s="11">
        <f>Pohjatiedot!EL46</f>
        <v>1035</v>
      </c>
      <c r="FK77" s="11">
        <f>Pohjatiedot!EM46</f>
        <v>1033</v>
      </c>
      <c r="FL77" s="11">
        <f>Pohjatiedot!EN46</f>
        <v>1046</v>
      </c>
      <c r="FM77" s="12">
        <f t="shared" si="118"/>
        <v>27</v>
      </c>
      <c r="FN77" s="163">
        <f t="shared" si="119"/>
        <v>2.6496565260058835E-2</v>
      </c>
      <c r="FP77" s="10" t="str">
        <f>Pohjatiedot!EQ46</f>
        <v>Pälkäne</v>
      </c>
      <c r="FQ77" s="11">
        <f>Pohjatiedot!ER46</f>
        <v>612</v>
      </c>
      <c r="FR77" s="11">
        <f>Pohjatiedot!ES46</f>
        <v>620</v>
      </c>
      <c r="FS77" s="11">
        <f>Pohjatiedot!ET46</f>
        <v>620</v>
      </c>
      <c r="FT77" s="11">
        <f>Pohjatiedot!EU46</f>
        <v>662</v>
      </c>
      <c r="FU77" s="11">
        <f>Pohjatiedot!EV46</f>
        <v>679</v>
      </c>
      <c r="FV77" s="11">
        <f>Pohjatiedot!EW46</f>
        <v>708</v>
      </c>
      <c r="FW77" s="11">
        <f>Pohjatiedot!EX46</f>
        <v>731</v>
      </c>
      <c r="FX77" s="11">
        <f>Pohjatiedot!EY46</f>
        <v>775</v>
      </c>
      <c r="FY77" s="11">
        <f>Pohjatiedot!EZ46</f>
        <v>793</v>
      </c>
      <c r="FZ77" s="11">
        <f>Pohjatiedot!FA46</f>
        <v>824</v>
      </c>
      <c r="GA77" s="11">
        <f>Pohjatiedot!FB46</f>
        <v>831</v>
      </c>
      <c r="GB77" s="11">
        <f>Pohjatiedot!FC46</f>
        <v>848</v>
      </c>
      <c r="GC77" s="11">
        <f>Pohjatiedot!FD46</f>
        <v>860</v>
      </c>
      <c r="GD77" s="12">
        <f t="shared" si="120"/>
        <v>248</v>
      </c>
      <c r="GE77" s="163">
        <f t="shared" si="121"/>
        <v>0.40522875816993453</v>
      </c>
      <c r="GG77" s="10" t="str">
        <f>Pohjatiedot!FG46</f>
        <v>Pälkäne</v>
      </c>
      <c r="GH77" s="11">
        <f>Pohjatiedot!FH46</f>
        <v>242</v>
      </c>
      <c r="GI77" s="11">
        <f>Pohjatiedot!FI46</f>
        <v>247</v>
      </c>
      <c r="GJ77" s="11">
        <f>Pohjatiedot!FJ46</f>
        <v>259</v>
      </c>
      <c r="GK77" s="11">
        <f>Pohjatiedot!FK46</f>
        <v>264</v>
      </c>
      <c r="GL77" s="11">
        <f>Pohjatiedot!FL46</f>
        <v>277</v>
      </c>
      <c r="GM77" s="11">
        <f>Pohjatiedot!FM46</f>
        <v>282</v>
      </c>
      <c r="GN77" s="11">
        <f>Pohjatiedot!FN46</f>
        <v>288</v>
      </c>
      <c r="GO77" s="11">
        <f>Pohjatiedot!FO46</f>
        <v>293</v>
      </c>
      <c r="GP77" s="11">
        <f>Pohjatiedot!FP46</f>
        <v>309</v>
      </c>
      <c r="GQ77" s="11">
        <f>Pohjatiedot!FQ46</f>
        <v>301</v>
      </c>
      <c r="GR77" s="11">
        <f>Pohjatiedot!FR46</f>
        <v>316</v>
      </c>
      <c r="GS77" s="11">
        <f>Pohjatiedot!FS46</f>
        <v>324</v>
      </c>
      <c r="GT77" s="11">
        <f>Pohjatiedot!FT46</f>
        <v>333</v>
      </c>
      <c r="GU77" s="12">
        <f t="shared" si="122"/>
        <v>91</v>
      </c>
      <c r="GV77" s="163">
        <f t="shared" si="123"/>
        <v>0.37603305785123964</v>
      </c>
      <c r="GX77" s="10" t="str">
        <f>Pohjatiedot!FW46</f>
        <v>Pälkäne</v>
      </c>
      <c r="GY77" s="11">
        <f>Pohjatiedot!FX46</f>
        <v>6499</v>
      </c>
      <c r="GZ77" s="11">
        <f>Pohjatiedot!FY46</f>
        <v>6436</v>
      </c>
      <c r="HA77" s="11">
        <f>Pohjatiedot!FZ46</f>
        <v>6375</v>
      </c>
      <c r="HB77" s="11">
        <f>Pohjatiedot!GA46</f>
        <v>6319</v>
      </c>
      <c r="HC77" s="11">
        <f>Pohjatiedot!GB46</f>
        <v>6266</v>
      </c>
      <c r="HD77" s="11">
        <f>Pohjatiedot!GC46</f>
        <v>6216</v>
      </c>
      <c r="HE77" s="11">
        <f>Pohjatiedot!GD46</f>
        <v>6167</v>
      </c>
      <c r="HF77" s="11">
        <f>Pohjatiedot!GE46</f>
        <v>6123</v>
      </c>
      <c r="HG77" s="11">
        <f>Pohjatiedot!GF46</f>
        <v>6080</v>
      </c>
      <c r="HH77" s="11">
        <f>Pohjatiedot!GG46</f>
        <v>6039</v>
      </c>
      <c r="HI77" s="11">
        <f>Pohjatiedot!GH46</f>
        <v>6002</v>
      </c>
      <c r="HJ77" s="11">
        <f>Pohjatiedot!GI46</f>
        <v>5967</v>
      </c>
      <c r="HK77" s="11">
        <f>Pohjatiedot!GJ46</f>
        <v>5936</v>
      </c>
      <c r="HL77" s="12">
        <f t="shared" si="124"/>
        <v>-563</v>
      </c>
      <c r="HM77" s="163">
        <f t="shared" si="125"/>
        <v>-8.6628712109555361E-2</v>
      </c>
      <c r="HO77" s="171" t="str">
        <f t="shared" si="126"/>
        <v>Pälkäne</v>
      </c>
      <c r="HP77" s="57">
        <f t="shared" si="127"/>
        <v>6499</v>
      </c>
      <c r="HQ77" s="57">
        <f t="shared" si="128"/>
        <v>6375</v>
      </c>
      <c r="HR77" s="57">
        <f t="shared" si="129"/>
        <v>6123</v>
      </c>
      <c r="HS77" s="57">
        <f t="shared" si="130"/>
        <v>5936</v>
      </c>
      <c r="HT77" s="172">
        <f t="shared" si="131"/>
        <v>-563</v>
      </c>
      <c r="HU77" s="163">
        <f t="shared" si="132"/>
        <v>-8.6628712109555361E-2</v>
      </c>
      <c r="HW77" s="171" t="str">
        <f t="shared" si="74"/>
        <v>Pälkäne</v>
      </c>
      <c r="HX77" s="57">
        <f t="shared" si="75"/>
        <v>48</v>
      </c>
      <c r="HY77" s="57">
        <f t="shared" si="76"/>
        <v>35</v>
      </c>
      <c r="HZ77" s="57">
        <f t="shared" si="77"/>
        <v>32</v>
      </c>
      <c r="IA77" s="57">
        <f t="shared" si="78"/>
        <v>31</v>
      </c>
      <c r="IB77" s="172">
        <f t="shared" si="79"/>
        <v>-17</v>
      </c>
      <c r="IC77" s="163">
        <f t="shared" si="80"/>
        <v>-0.35416666666666663</v>
      </c>
      <c r="IE77" s="171" t="str">
        <f t="shared" si="133"/>
        <v>Pälkäne</v>
      </c>
      <c r="IF77" s="57">
        <f t="shared" si="134"/>
        <v>328</v>
      </c>
      <c r="IG77" s="57">
        <f t="shared" si="135"/>
        <v>295</v>
      </c>
      <c r="IH77" s="57">
        <f t="shared" si="136"/>
        <v>235</v>
      </c>
      <c r="II77" s="57">
        <f t="shared" si="137"/>
        <v>224</v>
      </c>
      <c r="IJ77" s="172">
        <f t="shared" si="138"/>
        <v>-104</v>
      </c>
      <c r="IK77" s="9">
        <f t="shared" si="139"/>
        <v>-12.450285714285714</v>
      </c>
      <c r="IL77" s="163">
        <f t="shared" si="57"/>
        <v>-0.31707317073170727</v>
      </c>
      <c r="IN77" s="171" t="str">
        <f t="shared" si="140"/>
        <v>Pälkäne</v>
      </c>
      <c r="IO77" s="57">
        <f t="shared" si="141"/>
        <v>437</v>
      </c>
      <c r="IP77" s="57">
        <f t="shared" si="142"/>
        <v>419</v>
      </c>
      <c r="IQ77" s="57">
        <f t="shared" si="143"/>
        <v>335</v>
      </c>
      <c r="IR77" s="57">
        <f t="shared" si="144"/>
        <v>276</v>
      </c>
      <c r="IS77" s="172">
        <f t="shared" si="145"/>
        <v>-161</v>
      </c>
      <c r="IT77" s="9">
        <f t="shared" si="146"/>
        <v>-8.0500000000000007</v>
      </c>
      <c r="IU77" s="163">
        <f t="shared" si="82"/>
        <v>-0.36842105263157898</v>
      </c>
      <c r="IW77" s="171" t="str">
        <f t="shared" si="83"/>
        <v>Pälkäne</v>
      </c>
      <c r="IX77" s="57">
        <f t="shared" si="84"/>
        <v>3156</v>
      </c>
      <c r="IY77" s="57">
        <f t="shared" si="85"/>
        <v>3060</v>
      </c>
      <c r="IZ77" s="57">
        <f t="shared" si="86"/>
        <v>2830</v>
      </c>
      <c r="JA77" s="57">
        <f t="shared" si="87"/>
        <v>2638</v>
      </c>
      <c r="JB77" s="172">
        <f t="shared" si="88"/>
        <v>-518</v>
      </c>
      <c r="JC77" s="163">
        <f t="shared" si="89"/>
        <v>-0.16413181242078578</v>
      </c>
      <c r="JE77" s="171" t="str">
        <f t="shared" si="147"/>
        <v>Pälkäne</v>
      </c>
      <c r="JF77" s="57">
        <f t="shared" si="148"/>
        <v>1873</v>
      </c>
      <c r="JG77" s="57">
        <f t="shared" si="149"/>
        <v>1932</v>
      </c>
      <c r="JH77" s="57">
        <f t="shared" si="150"/>
        <v>2090</v>
      </c>
      <c r="JI77" s="57">
        <f t="shared" si="151"/>
        <v>2239</v>
      </c>
      <c r="JJ77" s="172">
        <f t="shared" si="152"/>
        <v>366</v>
      </c>
      <c r="JK77" s="163">
        <f t="shared" si="153"/>
        <v>0.195408435664709</v>
      </c>
      <c r="JM77" s="171" t="str">
        <f t="shared" si="90"/>
        <v>Pälkäne</v>
      </c>
      <c r="JN77" s="57">
        <f t="shared" si="91"/>
        <v>1019</v>
      </c>
      <c r="JO77" s="57">
        <f t="shared" si="92"/>
        <v>1053</v>
      </c>
      <c r="JP77" s="57">
        <f t="shared" si="93"/>
        <v>1022</v>
      </c>
      <c r="JQ77" s="57">
        <f t="shared" si="94"/>
        <v>1046</v>
      </c>
      <c r="JR77" s="172">
        <f t="shared" si="95"/>
        <v>27</v>
      </c>
      <c r="JS77" s="163">
        <f t="shared" si="96"/>
        <v>2.6496565260058835E-2</v>
      </c>
      <c r="JU77" s="171" t="str">
        <f t="shared" si="154"/>
        <v>Pälkäne</v>
      </c>
      <c r="JV77" s="57">
        <f t="shared" si="155"/>
        <v>854</v>
      </c>
      <c r="JW77" s="57">
        <f t="shared" si="156"/>
        <v>879</v>
      </c>
      <c r="JX77" s="57">
        <f t="shared" si="157"/>
        <v>1068</v>
      </c>
      <c r="JY77" s="57">
        <f t="shared" si="158"/>
        <v>1193</v>
      </c>
      <c r="JZ77" s="172">
        <f t="shared" si="159"/>
        <v>339</v>
      </c>
      <c r="KA77" s="163">
        <f t="shared" si="160"/>
        <v>0.39695550351288067</v>
      </c>
    </row>
    <row r="78" spans="2:287" x14ac:dyDescent="0.25">
      <c r="B78" s="10" t="str">
        <f>Pohjatiedot!C47</f>
        <v>Ruovesi</v>
      </c>
      <c r="C78" s="11">
        <f>Pohjatiedot!D47</f>
        <v>19</v>
      </c>
      <c r="D78" s="11">
        <f>Pohjatiedot!E47</f>
        <v>22</v>
      </c>
      <c r="E78" s="11">
        <f>Pohjatiedot!F47</f>
        <v>21</v>
      </c>
      <c r="F78" s="11">
        <f>Pohjatiedot!G47</f>
        <v>21</v>
      </c>
      <c r="G78" s="11">
        <f>Pohjatiedot!H47</f>
        <v>20</v>
      </c>
      <c r="H78" s="11">
        <f>Pohjatiedot!I47</f>
        <v>20</v>
      </c>
      <c r="I78" s="11">
        <f>Pohjatiedot!J47</f>
        <v>20</v>
      </c>
      <c r="J78" s="11">
        <f>Pohjatiedot!K47</f>
        <v>19</v>
      </c>
      <c r="K78" s="11">
        <f>Pohjatiedot!L47</f>
        <v>19</v>
      </c>
      <c r="L78" s="11">
        <f>Pohjatiedot!M47</f>
        <v>19</v>
      </c>
      <c r="M78" s="11">
        <f>Pohjatiedot!N47</f>
        <v>18</v>
      </c>
      <c r="N78" s="11">
        <f>Pohjatiedot!O47</f>
        <v>18</v>
      </c>
      <c r="O78" s="11">
        <f>Pohjatiedot!P47</f>
        <v>18</v>
      </c>
      <c r="P78" s="12">
        <f t="shared" si="98"/>
        <v>-1</v>
      </c>
      <c r="Q78" s="163">
        <f t="shared" si="99"/>
        <v>-5.2631578947368474E-2</v>
      </c>
      <c r="S78" s="10" t="str">
        <f>Pohjatiedot!S47</f>
        <v>Ruovesi</v>
      </c>
      <c r="T78" s="11">
        <f>Pohjatiedot!T47</f>
        <v>165</v>
      </c>
      <c r="U78" s="11">
        <f>Pohjatiedot!U47</f>
        <v>151</v>
      </c>
      <c r="V78" s="11">
        <f>Pohjatiedot!V47</f>
        <v>140</v>
      </c>
      <c r="W78" s="11">
        <f>Pohjatiedot!W47</f>
        <v>128</v>
      </c>
      <c r="X78" s="11">
        <f>Pohjatiedot!X47</f>
        <v>118</v>
      </c>
      <c r="Y78" s="11">
        <f>Pohjatiedot!Y47</f>
        <v>112</v>
      </c>
      <c r="Z78" s="11">
        <f>Pohjatiedot!Z47</f>
        <v>112</v>
      </c>
      <c r="AA78" s="11">
        <f>Pohjatiedot!AA47</f>
        <v>111</v>
      </c>
      <c r="AB78" s="11">
        <f>Pohjatiedot!AB47</f>
        <v>109</v>
      </c>
      <c r="AC78" s="11">
        <f>Pohjatiedot!AC47</f>
        <v>107</v>
      </c>
      <c r="AD78" s="11">
        <f>Pohjatiedot!AD47</f>
        <v>106</v>
      </c>
      <c r="AE78" s="11">
        <f>Pohjatiedot!AE47</f>
        <v>105</v>
      </c>
      <c r="AF78" s="11">
        <f>Pohjatiedot!AF47</f>
        <v>104</v>
      </c>
      <c r="AG78" s="12">
        <f t="shared" si="100"/>
        <v>-61</v>
      </c>
      <c r="AH78" s="163">
        <f t="shared" si="101"/>
        <v>-0.36969696969696975</v>
      </c>
      <c r="AJ78" s="10" t="str">
        <f>Pohjatiedot!AI47</f>
        <v>Ruovesi</v>
      </c>
      <c r="AK78" s="11">
        <f>Pohjatiedot!AJ47</f>
        <v>23</v>
      </c>
      <c r="AL78" s="11">
        <f>Pohjatiedot!AK47</f>
        <v>35</v>
      </c>
      <c r="AM78" s="11">
        <f>Pohjatiedot!AL47</f>
        <v>36</v>
      </c>
      <c r="AN78" s="11">
        <f>Pohjatiedot!AM47</f>
        <v>35</v>
      </c>
      <c r="AO78" s="11">
        <f>Pohjatiedot!AN47</f>
        <v>34</v>
      </c>
      <c r="AP78" s="11">
        <f>Pohjatiedot!AO47</f>
        <v>29</v>
      </c>
      <c r="AQ78" s="11">
        <f>Pohjatiedot!AP47</f>
        <v>24</v>
      </c>
      <c r="AR78" s="11">
        <f>Pohjatiedot!AQ47</f>
        <v>24</v>
      </c>
      <c r="AS78" s="11">
        <f>Pohjatiedot!AR47</f>
        <v>24</v>
      </c>
      <c r="AT78" s="11">
        <f>Pohjatiedot!AS47</f>
        <v>24</v>
      </c>
      <c r="AU78" s="11">
        <f>Pohjatiedot!AT47</f>
        <v>24</v>
      </c>
      <c r="AV78" s="11">
        <f>Pohjatiedot!AU47</f>
        <v>24</v>
      </c>
      <c r="AW78" s="11">
        <f>Pohjatiedot!AV47</f>
        <v>24</v>
      </c>
      <c r="AX78" s="12">
        <f t="shared" si="102"/>
        <v>1</v>
      </c>
      <c r="AY78" s="163">
        <f t="shared" si="103"/>
        <v>4.3478260869565188E-2</v>
      </c>
      <c r="AZ78" s="16"/>
      <c r="BA78" s="10" t="str">
        <f t="shared" si="161"/>
        <v>Ruovesi</v>
      </c>
      <c r="BB78" s="11">
        <f t="shared" si="162"/>
        <v>188</v>
      </c>
      <c r="BC78" s="11">
        <f t="shared" si="163"/>
        <v>186</v>
      </c>
      <c r="BD78" s="11">
        <f t="shared" si="164"/>
        <v>176</v>
      </c>
      <c r="BE78" s="11">
        <f t="shared" si="165"/>
        <v>163</v>
      </c>
      <c r="BF78" s="11">
        <f t="shared" si="166"/>
        <v>152</v>
      </c>
      <c r="BG78" s="11">
        <f t="shared" si="167"/>
        <v>141</v>
      </c>
      <c r="BH78" s="11">
        <f t="shared" si="168"/>
        <v>136</v>
      </c>
      <c r="BI78" s="11">
        <f t="shared" si="169"/>
        <v>135</v>
      </c>
      <c r="BJ78" s="11">
        <f t="shared" si="170"/>
        <v>133</v>
      </c>
      <c r="BK78" s="11">
        <f t="shared" si="171"/>
        <v>131</v>
      </c>
      <c r="BL78" s="11">
        <f t="shared" si="172"/>
        <v>130</v>
      </c>
      <c r="BM78" s="11">
        <f t="shared" si="173"/>
        <v>129</v>
      </c>
      <c r="BN78" s="11">
        <f t="shared" si="174"/>
        <v>128</v>
      </c>
      <c r="BO78" s="12">
        <f t="shared" si="175"/>
        <v>-60</v>
      </c>
      <c r="BP78" s="163">
        <f t="shared" si="107"/>
        <v>-0.31914893617021278</v>
      </c>
      <c r="BR78" s="10" t="str">
        <f>Pohjatiedot!AY47</f>
        <v>Ruovesi</v>
      </c>
      <c r="BS78" s="11">
        <f>Pohjatiedot!AZ47</f>
        <v>237</v>
      </c>
      <c r="BT78" s="11">
        <f>Pohjatiedot!BA47</f>
        <v>217</v>
      </c>
      <c r="BU78" s="11">
        <f>Pohjatiedot!BB47</f>
        <v>218</v>
      </c>
      <c r="BV78" s="11">
        <f>Pohjatiedot!BC47</f>
        <v>223</v>
      </c>
      <c r="BW78" s="11">
        <f>Pohjatiedot!BD47</f>
        <v>220</v>
      </c>
      <c r="BX78" s="11">
        <f>Pohjatiedot!BE47</f>
        <v>216</v>
      </c>
      <c r="BY78" s="11">
        <f>Pohjatiedot!BF47</f>
        <v>210</v>
      </c>
      <c r="BZ78" s="11">
        <f>Pohjatiedot!BG47</f>
        <v>208</v>
      </c>
      <c r="CA78" s="11">
        <f>Pohjatiedot!BH47</f>
        <v>199</v>
      </c>
      <c r="CB78" s="11">
        <f>Pohjatiedot!BI47</f>
        <v>188</v>
      </c>
      <c r="CC78" s="11">
        <f>Pohjatiedot!BJ47</f>
        <v>179</v>
      </c>
      <c r="CD78" s="11">
        <f>Pohjatiedot!BK47</f>
        <v>170</v>
      </c>
      <c r="CE78" s="11">
        <f>Pohjatiedot!BL47</f>
        <v>165</v>
      </c>
      <c r="CF78" s="12">
        <f t="shared" si="108"/>
        <v>-72</v>
      </c>
      <c r="CG78" s="163">
        <f t="shared" si="109"/>
        <v>-0.30379746835443033</v>
      </c>
      <c r="CI78" s="10" t="str">
        <f>Pohjatiedot!BO47</f>
        <v>Ruovesi</v>
      </c>
      <c r="CJ78" s="11">
        <f>Pohjatiedot!BP47</f>
        <v>129</v>
      </c>
      <c r="CK78" s="11">
        <f>Pohjatiedot!BQ47</f>
        <v>131</v>
      </c>
      <c r="CL78" s="11">
        <f>Pohjatiedot!BR47</f>
        <v>125</v>
      </c>
      <c r="CM78" s="11">
        <f>Pohjatiedot!BS47</f>
        <v>121</v>
      </c>
      <c r="CN78" s="11">
        <f>Pohjatiedot!BT47</f>
        <v>116</v>
      </c>
      <c r="CO78" s="11">
        <f>Pohjatiedot!BU47</f>
        <v>120</v>
      </c>
      <c r="CP78" s="11">
        <f>Pohjatiedot!BV47</f>
        <v>123</v>
      </c>
      <c r="CQ78" s="11">
        <f>Pohjatiedot!BW47</f>
        <v>112</v>
      </c>
      <c r="CR78" s="11">
        <f>Pohjatiedot!BX47</f>
        <v>108</v>
      </c>
      <c r="CS78" s="11">
        <f>Pohjatiedot!BY47</f>
        <v>109</v>
      </c>
      <c r="CT78" s="11">
        <f>Pohjatiedot!BZ47</f>
        <v>116</v>
      </c>
      <c r="CU78" s="11">
        <f>Pohjatiedot!CA47</f>
        <v>115</v>
      </c>
      <c r="CV78" s="11">
        <f>Pohjatiedot!CB47</f>
        <v>108</v>
      </c>
      <c r="CW78" s="12">
        <f t="shared" si="110"/>
        <v>-21</v>
      </c>
      <c r="CX78" s="163">
        <f t="shared" si="111"/>
        <v>-0.16279069767441856</v>
      </c>
      <c r="CZ78" s="10" t="str">
        <f>Pohjatiedot!CE47</f>
        <v>Ruovesi</v>
      </c>
      <c r="DA78" s="11">
        <f>Pohjatiedot!CF47</f>
        <v>127</v>
      </c>
      <c r="DB78" s="11">
        <f>Pohjatiedot!CG47</f>
        <v>123</v>
      </c>
      <c r="DC78" s="11">
        <f>Pohjatiedot!CH47</f>
        <v>127</v>
      </c>
      <c r="DD78" s="11">
        <f>Pohjatiedot!CI47</f>
        <v>115</v>
      </c>
      <c r="DE78" s="11">
        <f>Pohjatiedot!CJ47</f>
        <v>118</v>
      </c>
      <c r="DF78" s="11">
        <f>Pohjatiedot!CK47</f>
        <v>115</v>
      </c>
      <c r="DG78" s="11">
        <f>Pohjatiedot!CL47</f>
        <v>108</v>
      </c>
      <c r="DH78" s="11">
        <f>Pohjatiedot!CM47</f>
        <v>106</v>
      </c>
      <c r="DI78" s="11">
        <f>Pohjatiedot!CN47</f>
        <v>111</v>
      </c>
      <c r="DJ78" s="11">
        <f>Pohjatiedot!CO47</f>
        <v>112</v>
      </c>
      <c r="DK78" s="11">
        <f>Pohjatiedot!CP47</f>
        <v>102</v>
      </c>
      <c r="DL78" s="11">
        <f>Pohjatiedot!CQ47</f>
        <v>99</v>
      </c>
      <c r="DM78" s="11">
        <f>Pohjatiedot!CR47</f>
        <v>102</v>
      </c>
      <c r="DN78" s="12">
        <f t="shared" si="112"/>
        <v>-25</v>
      </c>
      <c r="DO78" s="163">
        <f t="shared" si="113"/>
        <v>-0.19685039370078738</v>
      </c>
      <c r="DQ78" s="10" t="str">
        <f>Pohjatiedot!CU47</f>
        <v>Ruovesi</v>
      </c>
      <c r="DR78" s="11">
        <f>Pohjatiedot!CV47</f>
        <v>131</v>
      </c>
      <c r="DS78" s="11">
        <f>Pohjatiedot!CW47</f>
        <v>123</v>
      </c>
      <c r="DT78" s="11">
        <f>Pohjatiedot!CX47</f>
        <v>113</v>
      </c>
      <c r="DU78" s="11">
        <f>Pohjatiedot!CY47</f>
        <v>111</v>
      </c>
      <c r="DV78" s="11">
        <f>Pohjatiedot!CZ47</f>
        <v>108</v>
      </c>
      <c r="DW78" s="11">
        <f>Pohjatiedot!DA47</f>
        <v>103</v>
      </c>
      <c r="DX78" s="11">
        <f>Pohjatiedot!DB47</f>
        <v>102</v>
      </c>
      <c r="DY78" s="11">
        <f>Pohjatiedot!DC47</f>
        <v>105</v>
      </c>
      <c r="DZ78" s="11">
        <f>Pohjatiedot!DD47</f>
        <v>101</v>
      </c>
      <c r="EA78" s="11">
        <f>Pohjatiedot!DE47</f>
        <v>99</v>
      </c>
      <c r="EB78" s="11">
        <f>Pohjatiedot!DF47</f>
        <v>100</v>
      </c>
      <c r="EC78" s="11">
        <f>Pohjatiedot!DG47</f>
        <v>101</v>
      </c>
      <c r="ED78" s="11">
        <f>Pohjatiedot!DH47</f>
        <v>99</v>
      </c>
      <c r="EE78" s="12">
        <f t="shared" si="114"/>
        <v>-32</v>
      </c>
      <c r="EF78" s="163">
        <f t="shared" si="115"/>
        <v>-0.24427480916030531</v>
      </c>
      <c r="EH78" s="10" t="str">
        <f>Pohjatiedot!DK47</f>
        <v>Ruovesi</v>
      </c>
      <c r="EI78" s="11">
        <f>Pohjatiedot!DL47</f>
        <v>2002</v>
      </c>
      <c r="EJ78" s="11">
        <f>Pohjatiedot!DM47</f>
        <v>1931</v>
      </c>
      <c r="EK78" s="11">
        <f>Pohjatiedot!DN47</f>
        <v>1862</v>
      </c>
      <c r="EL78" s="11">
        <f>Pohjatiedot!DO47</f>
        <v>1807</v>
      </c>
      <c r="EM78" s="11">
        <f>Pohjatiedot!DP47</f>
        <v>1759</v>
      </c>
      <c r="EN78" s="11">
        <f>Pohjatiedot!DQ47</f>
        <v>1712</v>
      </c>
      <c r="EO78" s="11">
        <f>Pohjatiedot!DR47</f>
        <v>1671</v>
      </c>
      <c r="EP78" s="11">
        <f>Pohjatiedot!DS47</f>
        <v>1642</v>
      </c>
      <c r="EQ78" s="11">
        <f>Pohjatiedot!DT47</f>
        <v>1603</v>
      </c>
      <c r="ER78" s="11">
        <f>Pohjatiedot!DU47</f>
        <v>1575</v>
      </c>
      <c r="ES78" s="11">
        <f>Pohjatiedot!DV47</f>
        <v>1539</v>
      </c>
      <c r="ET78" s="11">
        <f>Pohjatiedot!DW47</f>
        <v>1509</v>
      </c>
      <c r="EU78" s="11">
        <f>Pohjatiedot!DX47</f>
        <v>1491</v>
      </c>
      <c r="EV78" s="12">
        <f t="shared" si="116"/>
        <v>-511</v>
      </c>
      <c r="EW78" s="163">
        <f t="shared" si="117"/>
        <v>-0.25524475524475521</v>
      </c>
      <c r="EY78" s="10" t="str">
        <f>Pohjatiedot!EA47</f>
        <v>Ruovesi</v>
      </c>
      <c r="EZ78" s="11">
        <f>Pohjatiedot!EB47</f>
        <v>826</v>
      </c>
      <c r="FA78" s="11">
        <f>Pohjatiedot!EC47</f>
        <v>843</v>
      </c>
      <c r="FB78" s="11">
        <f>Pohjatiedot!ED47</f>
        <v>848</v>
      </c>
      <c r="FC78" s="11">
        <f>Pohjatiedot!EE47</f>
        <v>815</v>
      </c>
      <c r="FD78" s="11">
        <f>Pohjatiedot!EF47</f>
        <v>805</v>
      </c>
      <c r="FE78" s="11">
        <f>Pohjatiedot!EG47</f>
        <v>799</v>
      </c>
      <c r="FF78" s="11">
        <f>Pohjatiedot!EH47</f>
        <v>784</v>
      </c>
      <c r="FG78" s="11">
        <f>Pohjatiedot!EI47</f>
        <v>757</v>
      </c>
      <c r="FH78" s="11">
        <f>Pohjatiedot!EJ47</f>
        <v>760</v>
      </c>
      <c r="FI78" s="11">
        <f>Pohjatiedot!EK47</f>
        <v>743</v>
      </c>
      <c r="FJ78" s="11">
        <f>Pohjatiedot!EL47</f>
        <v>736</v>
      </c>
      <c r="FK78" s="11">
        <f>Pohjatiedot!EM47</f>
        <v>722</v>
      </c>
      <c r="FL78" s="11">
        <f>Pohjatiedot!EN47</f>
        <v>698</v>
      </c>
      <c r="FM78" s="12">
        <f t="shared" si="118"/>
        <v>-128</v>
      </c>
      <c r="FN78" s="163">
        <f t="shared" si="119"/>
        <v>-0.15496368038740915</v>
      </c>
      <c r="FP78" s="10" t="str">
        <f>Pohjatiedot!EQ47</f>
        <v>Ruovesi</v>
      </c>
      <c r="FQ78" s="11">
        <f>Pohjatiedot!ER47</f>
        <v>511</v>
      </c>
      <c r="FR78" s="11">
        <f>Pohjatiedot!ES47</f>
        <v>497</v>
      </c>
      <c r="FS78" s="11">
        <f>Pohjatiedot!ET47</f>
        <v>505</v>
      </c>
      <c r="FT78" s="11">
        <f>Pohjatiedot!EU47</f>
        <v>552</v>
      </c>
      <c r="FU78" s="11">
        <f>Pohjatiedot!EV47</f>
        <v>558</v>
      </c>
      <c r="FV78" s="11">
        <f>Pohjatiedot!EW47</f>
        <v>569</v>
      </c>
      <c r="FW78" s="11">
        <f>Pohjatiedot!EX47</f>
        <v>577</v>
      </c>
      <c r="FX78" s="11">
        <f>Pohjatiedot!EY47</f>
        <v>608</v>
      </c>
      <c r="FY78" s="11">
        <f>Pohjatiedot!EZ47</f>
        <v>595</v>
      </c>
      <c r="FZ78" s="11">
        <f>Pohjatiedot!FA47</f>
        <v>621</v>
      </c>
      <c r="GA78" s="11">
        <f>Pohjatiedot!FB47</f>
        <v>637</v>
      </c>
      <c r="GB78" s="11">
        <f>Pohjatiedot!FC47</f>
        <v>653</v>
      </c>
      <c r="GC78" s="11">
        <f>Pohjatiedot!FD47</f>
        <v>658</v>
      </c>
      <c r="GD78" s="12">
        <f t="shared" si="120"/>
        <v>147</v>
      </c>
      <c r="GE78" s="163">
        <f t="shared" si="121"/>
        <v>0.28767123287671237</v>
      </c>
      <c r="GG78" s="10" t="str">
        <f>Pohjatiedot!FG47</f>
        <v>Ruovesi</v>
      </c>
      <c r="GH78" s="11">
        <f>Pohjatiedot!FH47</f>
        <v>228</v>
      </c>
      <c r="GI78" s="11">
        <f>Pohjatiedot!FI47</f>
        <v>240</v>
      </c>
      <c r="GJ78" s="11">
        <f>Pohjatiedot!FJ47</f>
        <v>241</v>
      </c>
      <c r="GK78" s="11">
        <f>Pohjatiedot!FK47</f>
        <v>237</v>
      </c>
      <c r="GL78" s="11">
        <f>Pohjatiedot!FL47</f>
        <v>244</v>
      </c>
      <c r="GM78" s="11">
        <f>Pohjatiedot!FM47</f>
        <v>245</v>
      </c>
      <c r="GN78" s="11">
        <f>Pohjatiedot!FN47</f>
        <v>254</v>
      </c>
      <c r="GO78" s="11">
        <f>Pohjatiedot!FO47</f>
        <v>241</v>
      </c>
      <c r="GP78" s="11">
        <f>Pohjatiedot!FP47</f>
        <v>256</v>
      </c>
      <c r="GQ78" s="11">
        <f>Pohjatiedot!FQ47</f>
        <v>243</v>
      </c>
      <c r="GR78" s="11">
        <f>Pohjatiedot!FR47</f>
        <v>242</v>
      </c>
      <c r="GS78" s="11">
        <f>Pohjatiedot!FS47</f>
        <v>244</v>
      </c>
      <c r="GT78" s="11">
        <f>Pohjatiedot!FT47</f>
        <v>254</v>
      </c>
      <c r="GU78" s="12">
        <f t="shared" si="122"/>
        <v>26</v>
      </c>
      <c r="GV78" s="163">
        <f t="shared" si="123"/>
        <v>0.11403508771929816</v>
      </c>
      <c r="GX78" s="10" t="str">
        <f>Pohjatiedot!FW47</f>
        <v>Ruovesi</v>
      </c>
      <c r="GY78" s="11">
        <f>Pohjatiedot!FX47</f>
        <v>4398</v>
      </c>
      <c r="GZ78" s="11">
        <f>Pohjatiedot!FY47</f>
        <v>4313</v>
      </c>
      <c r="HA78" s="11">
        <f>Pohjatiedot!FZ47</f>
        <v>4236</v>
      </c>
      <c r="HB78" s="11">
        <f>Pohjatiedot!GA47</f>
        <v>4165</v>
      </c>
      <c r="HC78" s="11">
        <f>Pohjatiedot!GB47</f>
        <v>4100</v>
      </c>
      <c r="HD78" s="11">
        <f>Pohjatiedot!GC47</f>
        <v>4040</v>
      </c>
      <c r="HE78" s="11">
        <f>Pohjatiedot!GD47</f>
        <v>3985</v>
      </c>
      <c r="HF78" s="11">
        <f>Pohjatiedot!GE47</f>
        <v>3933</v>
      </c>
      <c r="HG78" s="11">
        <f>Pohjatiedot!GF47</f>
        <v>3885</v>
      </c>
      <c r="HH78" s="11">
        <f>Pohjatiedot!GG47</f>
        <v>3840</v>
      </c>
      <c r="HI78" s="11">
        <f>Pohjatiedot!GH47</f>
        <v>3799</v>
      </c>
      <c r="HJ78" s="11">
        <f>Pohjatiedot!GI47</f>
        <v>3760</v>
      </c>
      <c r="HK78" s="11">
        <f>Pohjatiedot!GJ47</f>
        <v>3721</v>
      </c>
      <c r="HL78" s="12">
        <f t="shared" si="124"/>
        <v>-677</v>
      </c>
      <c r="HM78" s="163">
        <f t="shared" si="125"/>
        <v>-0.15393360618462937</v>
      </c>
      <c r="HO78" s="171" t="str">
        <f t="shared" si="126"/>
        <v>Ruovesi</v>
      </c>
      <c r="HP78" s="57">
        <f t="shared" si="127"/>
        <v>4398</v>
      </c>
      <c r="HQ78" s="57">
        <f t="shared" si="128"/>
        <v>4236</v>
      </c>
      <c r="HR78" s="57">
        <f t="shared" si="129"/>
        <v>3933</v>
      </c>
      <c r="HS78" s="57">
        <f t="shared" si="130"/>
        <v>3721</v>
      </c>
      <c r="HT78" s="172">
        <f t="shared" si="131"/>
        <v>-677</v>
      </c>
      <c r="HU78" s="163">
        <f t="shared" si="132"/>
        <v>-0.15393360618462937</v>
      </c>
      <c r="HW78" s="171" t="str">
        <f t="shared" si="74"/>
        <v>Ruovesi</v>
      </c>
      <c r="HX78" s="57">
        <f t="shared" si="75"/>
        <v>19</v>
      </c>
      <c r="HY78" s="57">
        <f t="shared" si="76"/>
        <v>21</v>
      </c>
      <c r="HZ78" s="57">
        <f t="shared" si="77"/>
        <v>19</v>
      </c>
      <c r="IA78" s="57">
        <f t="shared" si="78"/>
        <v>18</v>
      </c>
      <c r="IB78" s="172">
        <f t="shared" si="79"/>
        <v>-1</v>
      </c>
      <c r="IC78" s="163">
        <f t="shared" si="80"/>
        <v>-5.2631578947368474E-2</v>
      </c>
      <c r="IE78" s="171" t="str">
        <f t="shared" si="133"/>
        <v>Ruovesi</v>
      </c>
      <c r="IF78" s="57">
        <f t="shared" si="134"/>
        <v>188</v>
      </c>
      <c r="IG78" s="57">
        <f t="shared" si="135"/>
        <v>176</v>
      </c>
      <c r="IH78" s="57">
        <f t="shared" si="136"/>
        <v>135</v>
      </c>
      <c r="II78" s="57">
        <f t="shared" si="137"/>
        <v>128</v>
      </c>
      <c r="IJ78" s="172">
        <f t="shared" si="138"/>
        <v>-60</v>
      </c>
      <c r="IK78" s="9">
        <f t="shared" si="139"/>
        <v>-7.1828571428571433</v>
      </c>
      <c r="IL78" s="163">
        <f t="shared" si="57"/>
        <v>-0.31914893617021278</v>
      </c>
      <c r="IN78" s="171" t="str">
        <f t="shared" si="140"/>
        <v>Ruovesi</v>
      </c>
      <c r="IO78" s="57">
        <f t="shared" si="141"/>
        <v>237</v>
      </c>
      <c r="IP78" s="57">
        <f t="shared" si="142"/>
        <v>218</v>
      </c>
      <c r="IQ78" s="57">
        <f t="shared" si="143"/>
        <v>208</v>
      </c>
      <c r="IR78" s="57">
        <f t="shared" si="144"/>
        <v>165</v>
      </c>
      <c r="IS78" s="172">
        <f t="shared" si="145"/>
        <v>-72</v>
      </c>
      <c r="IT78" s="9">
        <f t="shared" si="146"/>
        <v>-3.6</v>
      </c>
      <c r="IU78" s="163">
        <f t="shared" si="82"/>
        <v>-0.30379746835443033</v>
      </c>
      <c r="IW78" s="171" t="str">
        <f t="shared" si="83"/>
        <v>Ruovesi</v>
      </c>
      <c r="IX78" s="57">
        <f t="shared" si="84"/>
        <v>2002</v>
      </c>
      <c r="IY78" s="57">
        <f t="shared" si="85"/>
        <v>1862</v>
      </c>
      <c r="IZ78" s="57">
        <f t="shared" si="86"/>
        <v>1642</v>
      </c>
      <c r="JA78" s="57">
        <f t="shared" si="87"/>
        <v>1491</v>
      </c>
      <c r="JB78" s="172">
        <f t="shared" si="88"/>
        <v>-511</v>
      </c>
      <c r="JC78" s="163">
        <f t="shared" si="89"/>
        <v>-0.25524475524475521</v>
      </c>
      <c r="JE78" s="171" t="str">
        <f t="shared" si="147"/>
        <v>Ruovesi</v>
      </c>
      <c r="JF78" s="57">
        <f t="shared" si="148"/>
        <v>1565</v>
      </c>
      <c r="JG78" s="57">
        <f t="shared" si="149"/>
        <v>1594</v>
      </c>
      <c r="JH78" s="57">
        <f t="shared" si="150"/>
        <v>1606</v>
      </c>
      <c r="JI78" s="57">
        <f t="shared" si="151"/>
        <v>1610</v>
      </c>
      <c r="JJ78" s="172">
        <f t="shared" si="152"/>
        <v>45</v>
      </c>
      <c r="JK78" s="163">
        <f t="shared" si="153"/>
        <v>2.8753993610223683E-2</v>
      </c>
      <c r="JM78" s="171" t="str">
        <f t="shared" si="90"/>
        <v>Ruovesi</v>
      </c>
      <c r="JN78" s="57">
        <f t="shared" si="91"/>
        <v>826</v>
      </c>
      <c r="JO78" s="57">
        <f t="shared" si="92"/>
        <v>848</v>
      </c>
      <c r="JP78" s="57">
        <f t="shared" si="93"/>
        <v>757</v>
      </c>
      <c r="JQ78" s="57">
        <f t="shared" si="94"/>
        <v>698</v>
      </c>
      <c r="JR78" s="172">
        <f t="shared" si="95"/>
        <v>-128</v>
      </c>
      <c r="JS78" s="163">
        <f t="shared" si="96"/>
        <v>-0.15496368038740915</v>
      </c>
      <c r="JU78" s="171" t="str">
        <f t="shared" si="154"/>
        <v>Ruovesi</v>
      </c>
      <c r="JV78" s="57">
        <f t="shared" si="155"/>
        <v>739</v>
      </c>
      <c r="JW78" s="57">
        <f t="shared" si="156"/>
        <v>746</v>
      </c>
      <c r="JX78" s="57">
        <f t="shared" si="157"/>
        <v>849</v>
      </c>
      <c r="JY78" s="57">
        <f t="shared" si="158"/>
        <v>912</v>
      </c>
      <c r="JZ78" s="172">
        <f t="shared" si="159"/>
        <v>173</v>
      </c>
      <c r="KA78" s="163">
        <f t="shared" si="160"/>
        <v>0.23410013531799723</v>
      </c>
    </row>
    <row r="79" spans="2:287" x14ac:dyDescent="0.25">
      <c r="B79" s="10" t="str">
        <f>Pohjatiedot!C48</f>
        <v>Sastamala</v>
      </c>
      <c r="C79" s="11">
        <f>Pohjatiedot!D48</f>
        <v>187</v>
      </c>
      <c r="D79" s="11">
        <f>Pohjatiedot!E48</f>
        <v>166</v>
      </c>
      <c r="E79" s="11">
        <f>Pohjatiedot!F48</f>
        <v>162</v>
      </c>
      <c r="F79" s="11">
        <f>Pohjatiedot!G48</f>
        <v>158</v>
      </c>
      <c r="G79" s="11">
        <f>Pohjatiedot!H48</f>
        <v>154</v>
      </c>
      <c r="H79" s="11">
        <f>Pohjatiedot!I48</f>
        <v>152</v>
      </c>
      <c r="I79" s="11">
        <f>Pohjatiedot!J48</f>
        <v>149</v>
      </c>
      <c r="J79" s="11">
        <f>Pohjatiedot!K48</f>
        <v>147</v>
      </c>
      <c r="K79" s="11">
        <f>Pohjatiedot!L48</f>
        <v>145</v>
      </c>
      <c r="L79" s="11">
        <f>Pohjatiedot!M48</f>
        <v>143</v>
      </c>
      <c r="M79" s="11">
        <f>Pohjatiedot!N48</f>
        <v>142</v>
      </c>
      <c r="N79" s="11">
        <f>Pohjatiedot!O48</f>
        <v>140</v>
      </c>
      <c r="O79" s="11">
        <f>Pohjatiedot!P48</f>
        <v>139</v>
      </c>
      <c r="P79" s="12">
        <f t="shared" si="98"/>
        <v>-48</v>
      </c>
      <c r="Q79" s="163">
        <f t="shared" si="99"/>
        <v>-0.25668449197860965</v>
      </c>
      <c r="S79" s="10" t="str">
        <f>Pohjatiedot!S48</f>
        <v>Sastamala</v>
      </c>
      <c r="T79" s="11">
        <f>Pohjatiedot!T48</f>
        <v>1088</v>
      </c>
      <c r="U79" s="11">
        <f>Pohjatiedot!U48</f>
        <v>1052</v>
      </c>
      <c r="V79" s="11">
        <f>Pohjatiedot!V48</f>
        <v>994</v>
      </c>
      <c r="W79" s="11">
        <f>Pohjatiedot!W48</f>
        <v>941</v>
      </c>
      <c r="X79" s="11">
        <f>Pohjatiedot!X48</f>
        <v>895</v>
      </c>
      <c r="Y79" s="11">
        <f>Pohjatiedot!Y48</f>
        <v>854</v>
      </c>
      <c r="Z79" s="11">
        <f>Pohjatiedot!Z48</f>
        <v>824</v>
      </c>
      <c r="AA79" s="11">
        <f>Pohjatiedot!AA48</f>
        <v>811</v>
      </c>
      <c r="AB79" s="11">
        <f>Pohjatiedot!AB48</f>
        <v>798</v>
      </c>
      <c r="AC79" s="11">
        <f>Pohjatiedot!AC48</f>
        <v>787</v>
      </c>
      <c r="AD79" s="11">
        <f>Pohjatiedot!AD48</f>
        <v>777</v>
      </c>
      <c r="AE79" s="11">
        <f>Pohjatiedot!AE48</f>
        <v>769</v>
      </c>
      <c r="AF79" s="11">
        <f>Pohjatiedot!AF48</f>
        <v>761</v>
      </c>
      <c r="AG79" s="12">
        <f t="shared" si="100"/>
        <v>-327</v>
      </c>
      <c r="AH79" s="163">
        <f t="shared" si="101"/>
        <v>-0.30055147058823528</v>
      </c>
      <c r="AJ79" s="10" t="str">
        <f>Pohjatiedot!AI48</f>
        <v>Sastamala</v>
      </c>
      <c r="AK79" s="11">
        <f>Pohjatiedot!AJ48</f>
        <v>264</v>
      </c>
      <c r="AL79" s="11">
        <f>Pohjatiedot!AK48</f>
        <v>230</v>
      </c>
      <c r="AM79" s="11">
        <f>Pohjatiedot!AL48</f>
        <v>231</v>
      </c>
      <c r="AN79" s="11">
        <f>Pohjatiedot!AM48</f>
        <v>223</v>
      </c>
      <c r="AO79" s="11">
        <f>Pohjatiedot!AN48</f>
        <v>215</v>
      </c>
      <c r="AP79" s="11">
        <f>Pohjatiedot!AO48</f>
        <v>206</v>
      </c>
      <c r="AQ79" s="11">
        <f>Pohjatiedot!AP48</f>
        <v>194</v>
      </c>
      <c r="AR79" s="11">
        <f>Pohjatiedot!AQ48</f>
        <v>176</v>
      </c>
      <c r="AS79" s="11">
        <f>Pohjatiedot!AR48</f>
        <v>174</v>
      </c>
      <c r="AT79" s="11">
        <f>Pohjatiedot!AS48</f>
        <v>171</v>
      </c>
      <c r="AU79" s="11">
        <f>Pohjatiedot!AT48</f>
        <v>168</v>
      </c>
      <c r="AV79" s="11">
        <f>Pohjatiedot!AU48</f>
        <v>166</v>
      </c>
      <c r="AW79" s="11">
        <f>Pohjatiedot!AV48</f>
        <v>164</v>
      </c>
      <c r="AX79" s="12">
        <f t="shared" si="102"/>
        <v>-100</v>
      </c>
      <c r="AY79" s="163">
        <f t="shared" si="103"/>
        <v>-0.37878787878787878</v>
      </c>
      <c r="AZ79" s="16"/>
      <c r="BA79" s="10" t="str">
        <f t="shared" si="161"/>
        <v>Sastamala</v>
      </c>
      <c r="BB79" s="11">
        <f t="shared" si="162"/>
        <v>1352</v>
      </c>
      <c r="BC79" s="11">
        <f t="shared" si="163"/>
        <v>1282</v>
      </c>
      <c r="BD79" s="11">
        <f t="shared" si="164"/>
        <v>1225</v>
      </c>
      <c r="BE79" s="11">
        <f t="shared" si="165"/>
        <v>1164</v>
      </c>
      <c r="BF79" s="11">
        <f t="shared" si="166"/>
        <v>1110</v>
      </c>
      <c r="BG79" s="11">
        <f t="shared" si="167"/>
        <v>1060</v>
      </c>
      <c r="BH79" s="11">
        <f t="shared" si="168"/>
        <v>1018</v>
      </c>
      <c r="BI79" s="11">
        <f t="shared" si="169"/>
        <v>987</v>
      </c>
      <c r="BJ79" s="11">
        <f t="shared" si="170"/>
        <v>972</v>
      </c>
      <c r="BK79" s="11">
        <f t="shared" si="171"/>
        <v>958</v>
      </c>
      <c r="BL79" s="11">
        <f t="shared" si="172"/>
        <v>945</v>
      </c>
      <c r="BM79" s="11">
        <f t="shared" si="173"/>
        <v>935</v>
      </c>
      <c r="BN79" s="11">
        <f t="shared" si="174"/>
        <v>925</v>
      </c>
      <c r="BO79" s="12">
        <f t="shared" si="175"/>
        <v>-427</v>
      </c>
      <c r="BP79" s="163">
        <f t="shared" si="107"/>
        <v>-0.31582840236686394</v>
      </c>
      <c r="BR79" s="10" t="str">
        <f>Pohjatiedot!AY48</f>
        <v>Sastamala</v>
      </c>
      <c r="BS79" s="11">
        <f>Pohjatiedot!AZ48</f>
        <v>1617</v>
      </c>
      <c r="BT79" s="11">
        <f>Pohjatiedot!BA48</f>
        <v>1597</v>
      </c>
      <c r="BU79" s="11">
        <f>Pohjatiedot!BB48</f>
        <v>1548</v>
      </c>
      <c r="BV79" s="11">
        <f>Pohjatiedot!BC48</f>
        <v>1522</v>
      </c>
      <c r="BW79" s="11">
        <f>Pohjatiedot!BD48</f>
        <v>1474</v>
      </c>
      <c r="BX79" s="11">
        <f>Pohjatiedot!BE48</f>
        <v>1431</v>
      </c>
      <c r="BY79" s="11">
        <f>Pohjatiedot!BF48</f>
        <v>1391</v>
      </c>
      <c r="BZ79" s="11">
        <f>Pohjatiedot!BG48</f>
        <v>1324</v>
      </c>
      <c r="CA79" s="11">
        <f>Pohjatiedot!BH48</f>
        <v>1270</v>
      </c>
      <c r="CB79" s="11">
        <f>Pohjatiedot!BI48</f>
        <v>1212</v>
      </c>
      <c r="CC79" s="11">
        <f>Pohjatiedot!BJ48</f>
        <v>1160</v>
      </c>
      <c r="CD79" s="11">
        <f>Pohjatiedot!BK48</f>
        <v>1114</v>
      </c>
      <c r="CE79" s="11">
        <f>Pohjatiedot!BL48</f>
        <v>1077</v>
      </c>
      <c r="CF79" s="12">
        <f t="shared" si="108"/>
        <v>-540</v>
      </c>
      <c r="CG79" s="163">
        <f t="shared" si="109"/>
        <v>-0.33395176252319114</v>
      </c>
      <c r="CI79" s="10" t="str">
        <f>Pohjatiedot!BO48</f>
        <v>Sastamala</v>
      </c>
      <c r="CJ79" s="11">
        <f>Pohjatiedot!BP48</f>
        <v>821</v>
      </c>
      <c r="CK79" s="11">
        <f>Pohjatiedot!BQ48</f>
        <v>810</v>
      </c>
      <c r="CL79" s="11">
        <f>Pohjatiedot!BR48</f>
        <v>828</v>
      </c>
      <c r="CM79" s="11">
        <f>Pohjatiedot!BS48</f>
        <v>836</v>
      </c>
      <c r="CN79" s="11">
        <f>Pohjatiedot!BT48</f>
        <v>826</v>
      </c>
      <c r="CO79" s="11">
        <f>Pohjatiedot!BU48</f>
        <v>807</v>
      </c>
      <c r="CP79" s="11">
        <f>Pohjatiedot!BV48</f>
        <v>795</v>
      </c>
      <c r="CQ79" s="11">
        <f>Pohjatiedot!BW48</f>
        <v>787</v>
      </c>
      <c r="CR79" s="11">
        <f>Pohjatiedot!BX48</f>
        <v>761</v>
      </c>
      <c r="CS79" s="11">
        <f>Pohjatiedot!BY48</f>
        <v>748</v>
      </c>
      <c r="CT79" s="11">
        <f>Pohjatiedot!BZ48</f>
        <v>711</v>
      </c>
      <c r="CU79" s="11">
        <f>Pohjatiedot!CA48</f>
        <v>695</v>
      </c>
      <c r="CV79" s="11">
        <f>Pohjatiedot!CB48</f>
        <v>668</v>
      </c>
      <c r="CW79" s="12">
        <f t="shared" si="110"/>
        <v>-153</v>
      </c>
      <c r="CX79" s="163">
        <f t="shared" si="111"/>
        <v>-0.18635809987819729</v>
      </c>
      <c r="CZ79" s="10" t="str">
        <f>Pohjatiedot!CE48</f>
        <v>Sastamala</v>
      </c>
      <c r="DA79" s="11">
        <f>Pohjatiedot!CF48</f>
        <v>825</v>
      </c>
      <c r="DB79" s="11">
        <f>Pohjatiedot!CG48</f>
        <v>822</v>
      </c>
      <c r="DC79" s="11">
        <f>Pohjatiedot!CH48</f>
        <v>804</v>
      </c>
      <c r="DD79" s="11">
        <f>Pohjatiedot!CI48</f>
        <v>785</v>
      </c>
      <c r="DE79" s="11">
        <f>Pohjatiedot!CJ48</f>
        <v>780</v>
      </c>
      <c r="DF79" s="11">
        <f>Pohjatiedot!CK48</f>
        <v>797</v>
      </c>
      <c r="DG79" s="11">
        <f>Pohjatiedot!CL48</f>
        <v>803</v>
      </c>
      <c r="DH79" s="11">
        <f>Pohjatiedot!CM48</f>
        <v>795</v>
      </c>
      <c r="DI79" s="11">
        <f>Pohjatiedot!CN48</f>
        <v>777</v>
      </c>
      <c r="DJ79" s="11">
        <f>Pohjatiedot!CO48</f>
        <v>766</v>
      </c>
      <c r="DK79" s="11">
        <f>Pohjatiedot!CP48</f>
        <v>763</v>
      </c>
      <c r="DL79" s="11">
        <f>Pohjatiedot!CQ48</f>
        <v>739</v>
      </c>
      <c r="DM79" s="11">
        <f>Pohjatiedot!CR48</f>
        <v>725</v>
      </c>
      <c r="DN79" s="12">
        <f t="shared" si="112"/>
        <v>-100</v>
      </c>
      <c r="DO79" s="163">
        <f t="shared" si="113"/>
        <v>-0.12121212121212122</v>
      </c>
      <c r="DQ79" s="10" t="str">
        <f>Pohjatiedot!CU48</f>
        <v>Sastamala</v>
      </c>
      <c r="DR79" s="11">
        <f>Pohjatiedot!CV48</f>
        <v>1021</v>
      </c>
      <c r="DS79" s="11">
        <f>Pohjatiedot!CW48</f>
        <v>1001</v>
      </c>
      <c r="DT79" s="11">
        <f>Pohjatiedot!CX48</f>
        <v>972</v>
      </c>
      <c r="DU79" s="11">
        <f>Pohjatiedot!CY48</f>
        <v>952</v>
      </c>
      <c r="DV79" s="11">
        <f>Pohjatiedot!CZ48</f>
        <v>952</v>
      </c>
      <c r="DW79" s="11">
        <f>Pohjatiedot!DA48</f>
        <v>921</v>
      </c>
      <c r="DX79" s="11">
        <f>Pohjatiedot!DB48</f>
        <v>904</v>
      </c>
      <c r="DY79" s="11">
        <f>Pohjatiedot!DC48</f>
        <v>915</v>
      </c>
      <c r="DZ79" s="11">
        <f>Pohjatiedot!DD48</f>
        <v>929</v>
      </c>
      <c r="EA79" s="11">
        <f>Pohjatiedot!DE48</f>
        <v>921</v>
      </c>
      <c r="EB79" s="11">
        <f>Pohjatiedot!DF48</f>
        <v>924</v>
      </c>
      <c r="EC79" s="11">
        <f>Pohjatiedot!DG48</f>
        <v>926</v>
      </c>
      <c r="ED79" s="11">
        <f>Pohjatiedot!DH48</f>
        <v>916</v>
      </c>
      <c r="EE79" s="12">
        <f t="shared" si="114"/>
        <v>-105</v>
      </c>
      <c r="EF79" s="163">
        <f t="shared" si="115"/>
        <v>-0.10284035259549462</v>
      </c>
      <c r="EH79" s="10" t="str">
        <f>Pohjatiedot!DK48</f>
        <v>Sastamala</v>
      </c>
      <c r="EI79" s="11">
        <f>Pohjatiedot!DL48</f>
        <v>11818</v>
      </c>
      <c r="EJ79" s="11">
        <f>Pohjatiedot!DM48</f>
        <v>11601</v>
      </c>
      <c r="EK79" s="11">
        <f>Pohjatiedot!DN48</f>
        <v>11419</v>
      </c>
      <c r="EL79" s="11">
        <f>Pohjatiedot!DO48</f>
        <v>11246</v>
      </c>
      <c r="EM79" s="11">
        <f>Pohjatiedot!DP48</f>
        <v>11081</v>
      </c>
      <c r="EN79" s="11">
        <f>Pohjatiedot!DQ48</f>
        <v>10952</v>
      </c>
      <c r="EO79" s="11">
        <f>Pohjatiedot!DR48</f>
        <v>10782</v>
      </c>
      <c r="EP79" s="11">
        <f>Pohjatiedot!DS48</f>
        <v>10645</v>
      </c>
      <c r="EQ79" s="11">
        <f>Pohjatiedot!DT48</f>
        <v>10506</v>
      </c>
      <c r="ER79" s="11">
        <f>Pohjatiedot!DU48</f>
        <v>10377</v>
      </c>
      <c r="ES79" s="11">
        <f>Pohjatiedot!DV48</f>
        <v>10265</v>
      </c>
      <c r="ET79" s="11">
        <f>Pohjatiedot!DW48</f>
        <v>10153</v>
      </c>
      <c r="EU79" s="11">
        <f>Pohjatiedot!DX48</f>
        <v>10058</v>
      </c>
      <c r="EV79" s="12">
        <f t="shared" si="116"/>
        <v>-1760</v>
      </c>
      <c r="EW79" s="163">
        <f t="shared" si="117"/>
        <v>-0.14892536808258594</v>
      </c>
      <c r="EY79" s="10" t="str">
        <f>Pohjatiedot!EA48</f>
        <v>Sastamala</v>
      </c>
      <c r="EZ79" s="11">
        <f>Pohjatiedot!EB48</f>
        <v>3857</v>
      </c>
      <c r="FA79" s="11">
        <f>Pohjatiedot!EC48</f>
        <v>3955</v>
      </c>
      <c r="FB79" s="11">
        <f>Pohjatiedot!ED48</f>
        <v>3941</v>
      </c>
      <c r="FC79" s="11">
        <f>Pohjatiedot!EE48</f>
        <v>3900</v>
      </c>
      <c r="FD79" s="11">
        <f>Pohjatiedot!EF48</f>
        <v>3834</v>
      </c>
      <c r="FE79" s="11">
        <f>Pohjatiedot!EG48</f>
        <v>3784</v>
      </c>
      <c r="FF79" s="11">
        <f>Pohjatiedot!EH48</f>
        <v>3733</v>
      </c>
      <c r="FG79" s="11">
        <f>Pohjatiedot!EI48</f>
        <v>3686</v>
      </c>
      <c r="FH79" s="11">
        <f>Pohjatiedot!EJ48</f>
        <v>3647</v>
      </c>
      <c r="FI79" s="11">
        <f>Pohjatiedot!EK48</f>
        <v>3568</v>
      </c>
      <c r="FJ79" s="11">
        <f>Pohjatiedot!EL48</f>
        <v>3521</v>
      </c>
      <c r="FK79" s="11">
        <f>Pohjatiedot!EM48</f>
        <v>3476</v>
      </c>
      <c r="FL79" s="11">
        <f>Pohjatiedot!EN48</f>
        <v>3446</v>
      </c>
      <c r="FM79" s="12">
        <f t="shared" si="118"/>
        <v>-411</v>
      </c>
      <c r="FN79" s="163">
        <f t="shared" si="119"/>
        <v>-0.10655950220378529</v>
      </c>
      <c r="FP79" s="10" t="str">
        <f>Pohjatiedot!EQ48</f>
        <v>Sastamala</v>
      </c>
      <c r="FQ79" s="11">
        <f>Pohjatiedot!ER48</f>
        <v>2144</v>
      </c>
      <c r="FR79" s="11">
        <f>Pohjatiedot!ES48</f>
        <v>2169</v>
      </c>
      <c r="FS79" s="11">
        <f>Pohjatiedot!ET48</f>
        <v>2257</v>
      </c>
      <c r="FT79" s="11">
        <f>Pohjatiedot!EU48</f>
        <v>2373</v>
      </c>
      <c r="FU79" s="11">
        <f>Pohjatiedot!EV48</f>
        <v>2497</v>
      </c>
      <c r="FV79" s="11">
        <f>Pohjatiedot!EW48</f>
        <v>2597</v>
      </c>
      <c r="FW79" s="11">
        <f>Pohjatiedot!EX48</f>
        <v>2708</v>
      </c>
      <c r="FX79" s="11">
        <f>Pohjatiedot!EY48</f>
        <v>2846</v>
      </c>
      <c r="FY79" s="11">
        <f>Pohjatiedot!EZ48</f>
        <v>2913</v>
      </c>
      <c r="FZ79" s="11">
        <f>Pohjatiedot!FA48</f>
        <v>3088</v>
      </c>
      <c r="GA79" s="11">
        <f>Pohjatiedot!FB48</f>
        <v>3179</v>
      </c>
      <c r="GB79" s="11">
        <f>Pohjatiedot!FC48</f>
        <v>3261</v>
      </c>
      <c r="GC79" s="11">
        <f>Pohjatiedot!FD48</f>
        <v>3266</v>
      </c>
      <c r="GD79" s="12">
        <f t="shared" si="120"/>
        <v>1122</v>
      </c>
      <c r="GE79" s="163">
        <f t="shared" si="121"/>
        <v>0.52332089552238803</v>
      </c>
      <c r="GG79" s="10" t="str">
        <f>Pohjatiedot!FG48</f>
        <v>Sastamala</v>
      </c>
      <c r="GH79" s="11">
        <f>Pohjatiedot!FH48</f>
        <v>1009</v>
      </c>
      <c r="GI79" s="11">
        <f>Pohjatiedot!FI48</f>
        <v>1007</v>
      </c>
      <c r="GJ79" s="11">
        <f>Pohjatiedot!FJ48</f>
        <v>1030</v>
      </c>
      <c r="GK79" s="11">
        <f>Pohjatiedot!FK48</f>
        <v>1041</v>
      </c>
      <c r="GL79" s="11">
        <f>Pohjatiedot!FL48</f>
        <v>1070</v>
      </c>
      <c r="GM79" s="11">
        <f>Pohjatiedot!FM48</f>
        <v>1090</v>
      </c>
      <c r="GN79" s="11">
        <f>Pohjatiedot!FN48</f>
        <v>1133</v>
      </c>
      <c r="GO79" s="11">
        <f>Pohjatiedot!FO48</f>
        <v>1113</v>
      </c>
      <c r="GP79" s="11">
        <f>Pohjatiedot!FP48</f>
        <v>1162</v>
      </c>
      <c r="GQ79" s="11">
        <f>Pohjatiedot!FQ48</f>
        <v>1141</v>
      </c>
      <c r="GR79" s="11">
        <f>Pohjatiedot!FR48</f>
        <v>1157</v>
      </c>
      <c r="GS79" s="11">
        <f>Pohjatiedot!FS48</f>
        <v>1178</v>
      </c>
      <c r="GT79" s="11">
        <f>Pohjatiedot!FT48</f>
        <v>1255</v>
      </c>
      <c r="GU79" s="12">
        <f t="shared" si="122"/>
        <v>246</v>
      </c>
      <c r="GV79" s="163">
        <f t="shared" si="123"/>
        <v>0.24380574826560952</v>
      </c>
      <c r="GX79" s="10" t="str">
        <f>Pohjatiedot!FW48</f>
        <v>Sastamala</v>
      </c>
      <c r="GY79" s="11">
        <f>Pohjatiedot!FX48</f>
        <v>24651</v>
      </c>
      <c r="GZ79" s="11">
        <f>Pohjatiedot!FY48</f>
        <v>24410</v>
      </c>
      <c r="HA79" s="11">
        <f>Pohjatiedot!FZ48</f>
        <v>24186</v>
      </c>
      <c r="HB79" s="11">
        <f>Pohjatiedot!GA48</f>
        <v>23977</v>
      </c>
      <c r="HC79" s="11">
        <f>Pohjatiedot!GB48</f>
        <v>23778</v>
      </c>
      <c r="HD79" s="11">
        <f>Pohjatiedot!GC48</f>
        <v>23591</v>
      </c>
      <c r="HE79" s="11">
        <f>Pohjatiedot!GD48</f>
        <v>23416</v>
      </c>
      <c r="HF79" s="11">
        <f>Pohjatiedot!GE48</f>
        <v>23245</v>
      </c>
      <c r="HG79" s="11">
        <f>Pohjatiedot!GF48</f>
        <v>23082</v>
      </c>
      <c r="HH79" s="11">
        <f>Pohjatiedot!GG48</f>
        <v>22922</v>
      </c>
      <c r="HI79" s="11">
        <f>Pohjatiedot!GH48</f>
        <v>22767</v>
      </c>
      <c r="HJ79" s="11">
        <f>Pohjatiedot!GI48</f>
        <v>22617</v>
      </c>
      <c r="HK79" s="11">
        <f>Pohjatiedot!GJ48</f>
        <v>22475</v>
      </c>
      <c r="HL79" s="12">
        <f t="shared" si="124"/>
        <v>-2176</v>
      </c>
      <c r="HM79" s="163">
        <f t="shared" si="125"/>
        <v>-8.8272281043365375E-2</v>
      </c>
      <c r="HO79" s="171" t="str">
        <f t="shared" si="126"/>
        <v>Sastamala</v>
      </c>
      <c r="HP79" s="57">
        <f t="shared" si="127"/>
        <v>24651</v>
      </c>
      <c r="HQ79" s="57">
        <f t="shared" si="128"/>
        <v>24186</v>
      </c>
      <c r="HR79" s="57">
        <f t="shared" si="129"/>
        <v>23245</v>
      </c>
      <c r="HS79" s="57">
        <f t="shared" si="130"/>
        <v>22475</v>
      </c>
      <c r="HT79" s="172">
        <f t="shared" si="131"/>
        <v>-2176</v>
      </c>
      <c r="HU79" s="163">
        <f t="shared" si="132"/>
        <v>-8.8272281043365375E-2</v>
      </c>
      <c r="HW79" s="171" t="str">
        <f t="shared" si="74"/>
        <v>Sastamala</v>
      </c>
      <c r="HX79" s="57">
        <f t="shared" si="75"/>
        <v>187</v>
      </c>
      <c r="HY79" s="57">
        <f t="shared" si="76"/>
        <v>162</v>
      </c>
      <c r="HZ79" s="57">
        <f t="shared" si="77"/>
        <v>147</v>
      </c>
      <c r="IA79" s="57">
        <f t="shared" si="78"/>
        <v>139</v>
      </c>
      <c r="IB79" s="172">
        <f t="shared" si="79"/>
        <v>-48</v>
      </c>
      <c r="IC79" s="163">
        <f t="shared" si="80"/>
        <v>-0.25668449197860965</v>
      </c>
      <c r="IE79" s="171" t="str">
        <f t="shared" si="133"/>
        <v>Sastamala</v>
      </c>
      <c r="IF79" s="57">
        <f t="shared" si="134"/>
        <v>1352</v>
      </c>
      <c r="IG79" s="57">
        <f t="shared" si="135"/>
        <v>1225</v>
      </c>
      <c r="IH79" s="57">
        <f t="shared" si="136"/>
        <v>987</v>
      </c>
      <c r="II79" s="57">
        <f t="shared" si="137"/>
        <v>925</v>
      </c>
      <c r="IJ79" s="172">
        <f t="shared" si="138"/>
        <v>-427</v>
      </c>
      <c r="IK79" s="9">
        <f t="shared" si="139"/>
        <v>-51.118000000000002</v>
      </c>
      <c r="IL79" s="163">
        <f t="shared" si="57"/>
        <v>-0.31582840236686394</v>
      </c>
      <c r="IN79" s="171" t="str">
        <f t="shared" si="140"/>
        <v>Sastamala</v>
      </c>
      <c r="IO79" s="57">
        <f t="shared" si="141"/>
        <v>1617</v>
      </c>
      <c r="IP79" s="57">
        <f t="shared" si="142"/>
        <v>1548</v>
      </c>
      <c r="IQ79" s="57">
        <f t="shared" si="143"/>
        <v>1324</v>
      </c>
      <c r="IR79" s="57">
        <f t="shared" si="144"/>
        <v>1077</v>
      </c>
      <c r="IS79" s="172">
        <f t="shared" si="145"/>
        <v>-540</v>
      </c>
      <c r="IT79" s="9">
        <f t="shared" si="146"/>
        <v>-27</v>
      </c>
      <c r="IU79" s="163">
        <f t="shared" si="82"/>
        <v>-0.33395176252319114</v>
      </c>
      <c r="IW79" s="171" t="str">
        <f t="shared" si="83"/>
        <v>Sastamala</v>
      </c>
      <c r="IX79" s="57">
        <f t="shared" si="84"/>
        <v>11818</v>
      </c>
      <c r="IY79" s="57">
        <f t="shared" si="85"/>
        <v>11419</v>
      </c>
      <c r="IZ79" s="57">
        <f t="shared" si="86"/>
        <v>10645</v>
      </c>
      <c r="JA79" s="57">
        <f t="shared" si="87"/>
        <v>10058</v>
      </c>
      <c r="JB79" s="172">
        <f t="shared" si="88"/>
        <v>-1760</v>
      </c>
      <c r="JC79" s="163">
        <f t="shared" si="89"/>
        <v>-0.14892536808258594</v>
      </c>
      <c r="JE79" s="171" t="str">
        <f t="shared" si="147"/>
        <v>Sastamala</v>
      </c>
      <c r="JF79" s="57">
        <f t="shared" si="148"/>
        <v>7010</v>
      </c>
      <c r="JG79" s="57">
        <f t="shared" si="149"/>
        <v>7228</v>
      </c>
      <c r="JH79" s="57">
        <f t="shared" si="150"/>
        <v>7645</v>
      </c>
      <c r="JI79" s="57">
        <f t="shared" si="151"/>
        <v>7967</v>
      </c>
      <c r="JJ79" s="172">
        <f t="shared" si="152"/>
        <v>957</v>
      </c>
      <c r="JK79" s="163">
        <f t="shared" si="153"/>
        <v>0.13651925820256783</v>
      </c>
      <c r="JM79" s="171" t="str">
        <f t="shared" si="90"/>
        <v>Sastamala</v>
      </c>
      <c r="JN79" s="57">
        <f t="shared" si="91"/>
        <v>3857</v>
      </c>
      <c r="JO79" s="57">
        <f t="shared" si="92"/>
        <v>3941</v>
      </c>
      <c r="JP79" s="57">
        <f t="shared" si="93"/>
        <v>3686</v>
      </c>
      <c r="JQ79" s="57">
        <f t="shared" si="94"/>
        <v>3446</v>
      </c>
      <c r="JR79" s="172">
        <f t="shared" si="95"/>
        <v>-411</v>
      </c>
      <c r="JS79" s="163">
        <f t="shared" si="96"/>
        <v>-0.10655950220378529</v>
      </c>
      <c r="JU79" s="171" t="str">
        <f t="shared" si="154"/>
        <v>Sastamala</v>
      </c>
      <c r="JV79" s="57">
        <f t="shared" si="155"/>
        <v>3153</v>
      </c>
      <c r="JW79" s="57">
        <f t="shared" si="156"/>
        <v>3287</v>
      </c>
      <c r="JX79" s="57">
        <f t="shared" si="157"/>
        <v>3959</v>
      </c>
      <c r="JY79" s="57">
        <f t="shared" si="158"/>
        <v>4521</v>
      </c>
      <c r="JZ79" s="172">
        <f t="shared" si="159"/>
        <v>1368</v>
      </c>
      <c r="KA79" s="163">
        <f t="shared" si="160"/>
        <v>0.43387250237868691</v>
      </c>
    </row>
    <row r="80" spans="2:287" x14ac:dyDescent="0.25">
      <c r="B80" s="10" t="str">
        <f>Pohjatiedot!C49</f>
        <v>Tampere</v>
      </c>
      <c r="C80" s="11">
        <f>Pohjatiedot!D49</f>
        <v>2171</v>
      </c>
      <c r="D80" s="11">
        <f>Pohjatiedot!E49</f>
        <v>2140</v>
      </c>
      <c r="E80" s="11">
        <f>Pohjatiedot!F49</f>
        <v>2175</v>
      </c>
      <c r="F80" s="11">
        <f>Pohjatiedot!G49</f>
        <v>2205</v>
      </c>
      <c r="G80" s="11">
        <f>Pohjatiedot!H49</f>
        <v>2230</v>
      </c>
      <c r="H80" s="11">
        <f>Pohjatiedot!I49</f>
        <v>2248</v>
      </c>
      <c r="I80" s="11">
        <f>Pohjatiedot!J49</f>
        <v>2261</v>
      </c>
      <c r="J80" s="11">
        <f>Pohjatiedot!K49</f>
        <v>2269</v>
      </c>
      <c r="K80" s="11">
        <f>Pohjatiedot!L49</f>
        <v>2273</v>
      </c>
      <c r="L80" s="11">
        <f>Pohjatiedot!M49</f>
        <v>2275</v>
      </c>
      <c r="M80" s="11">
        <f>Pohjatiedot!N49</f>
        <v>2273</v>
      </c>
      <c r="N80" s="11">
        <f>Pohjatiedot!O49</f>
        <v>2273</v>
      </c>
      <c r="O80" s="11">
        <f>Pohjatiedot!P49</f>
        <v>2271</v>
      </c>
      <c r="P80" s="12">
        <f t="shared" si="98"/>
        <v>100</v>
      </c>
      <c r="Q80" s="163">
        <f t="shared" si="99"/>
        <v>4.6061722708429231E-2</v>
      </c>
      <c r="S80" s="10" t="str">
        <f>Pohjatiedot!S49</f>
        <v>Tampere</v>
      </c>
      <c r="T80" s="11">
        <f>Pohjatiedot!T49</f>
        <v>11112</v>
      </c>
      <c r="U80" s="11">
        <f>Pohjatiedot!U49</f>
        <v>10899</v>
      </c>
      <c r="V80" s="11">
        <f>Pohjatiedot!V49</f>
        <v>10659</v>
      </c>
      <c r="W80" s="11">
        <f>Pohjatiedot!W49</f>
        <v>10451</v>
      </c>
      <c r="X80" s="11">
        <f>Pohjatiedot!X49</f>
        <v>10315</v>
      </c>
      <c r="Y80" s="11">
        <f>Pohjatiedot!Y49</f>
        <v>10314</v>
      </c>
      <c r="Z80" s="11">
        <f>Pohjatiedot!Z49</f>
        <v>10365</v>
      </c>
      <c r="AA80" s="11">
        <f>Pohjatiedot!AA49</f>
        <v>10455</v>
      </c>
      <c r="AB80" s="11">
        <f>Pohjatiedot!AB49</f>
        <v>10523</v>
      </c>
      <c r="AC80" s="11">
        <f>Pohjatiedot!AC49</f>
        <v>10570</v>
      </c>
      <c r="AD80" s="11">
        <f>Pohjatiedot!AD49</f>
        <v>10599</v>
      </c>
      <c r="AE80" s="11">
        <f>Pohjatiedot!AE49</f>
        <v>10611</v>
      </c>
      <c r="AF80" s="11">
        <f>Pohjatiedot!AF49</f>
        <v>10615</v>
      </c>
      <c r="AG80" s="12">
        <f t="shared" si="100"/>
        <v>-497</v>
      </c>
      <c r="AH80" s="163">
        <f t="shared" si="101"/>
        <v>-4.472642188624909E-2</v>
      </c>
      <c r="AJ80" s="10" t="str">
        <f>Pohjatiedot!AI49</f>
        <v>Tampere</v>
      </c>
      <c r="AK80" s="11">
        <f>Pohjatiedot!AJ49</f>
        <v>2374</v>
      </c>
      <c r="AL80" s="11">
        <f>Pohjatiedot!AK49</f>
        <v>2242</v>
      </c>
      <c r="AM80" s="11">
        <f>Pohjatiedot!AL49</f>
        <v>2231</v>
      </c>
      <c r="AN80" s="11">
        <f>Pohjatiedot!AM49</f>
        <v>2224</v>
      </c>
      <c r="AO80" s="11">
        <f>Pohjatiedot!AN49</f>
        <v>2172</v>
      </c>
      <c r="AP80" s="11">
        <f>Pohjatiedot!AO49</f>
        <v>2053</v>
      </c>
      <c r="AQ80" s="11">
        <f>Pohjatiedot!AP49</f>
        <v>2009</v>
      </c>
      <c r="AR80" s="11">
        <f>Pohjatiedot!AQ49</f>
        <v>1974</v>
      </c>
      <c r="AS80" s="11">
        <f>Pohjatiedot!AR49</f>
        <v>1997</v>
      </c>
      <c r="AT80" s="11">
        <f>Pohjatiedot!AS49</f>
        <v>2016</v>
      </c>
      <c r="AU80" s="11">
        <f>Pohjatiedot!AT49</f>
        <v>2032</v>
      </c>
      <c r="AV80" s="11">
        <f>Pohjatiedot!AU49</f>
        <v>2043</v>
      </c>
      <c r="AW80" s="11">
        <f>Pohjatiedot!AV49</f>
        <v>2049</v>
      </c>
      <c r="AX80" s="12">
        <f t="shared" si="102"/>
        <v>-325</v>
      </c>
      <c r="AY80" s="163">
        <f t="shared" si="103"/>
        <v>-0.13689974726200504</v>
      </c>
      <c r="AZ80" s="16"/>
      <c r="BA80" s="10" t="str">
        <f t="shared" si="161"/>
        <v>Tampere</v>
      </c>
      <c r="BB80" s="11">
        <f t="shared" si="162"/>
        <v>13486</v>
      </c>
      <c r="BC80" s="11">
        <f t="shared" si="163"/>
        <v>13141</v>
      </c>
      <c r="BD80" s="11">
        <f t="shared" si="164"/>
        <v>12890</v>
      </c>
      <c r="BE80" s="11">
        <f t="shared" si="165"/>
        <v>12675</v>
      </c>
      <c r="BF80" s="11">
        <f t="shared" si="166"/>
        <v>12487</v>
      </c>
      <c r="BG80" s="11">
        <f t="shared" si="167"/>
        <v>12367</v>
      </c>
      <c r="BH80" s="11">
        <f t="shared" si="168"/>
        <v>12374</v>
      </c>
      <c r="BI80" s="11">
        <f t="shared" si="169"/>
        <v>12429</v>
      </c>
      <c r="BJ80" s="11">
        <f t="shared" si="170"/>
        <v>12520</v>
      </c>
      <c r="BK80" s="11">
        <f t="shared" si="171"/>
        <v>12586</v>
      </c>
      <c r="BL80" s="11">
        <f t="shared" si="172"/>
        <v>12631</v>
      </c>
      <c r="BM80" s="11">
        <f t="shared" si="173"/>
        <v>12654</v>
      </c>
      <c r="BN80" s="11">
        <f t="shared" si="174"/>
        <v>12664</v>
      </c>
      <c r="BO80" s="12">
        <f t="shared" si="175"/>
        <v>-822</v>
      </c>
      <c r="BP80" s="163">
        <f t="shared" si="107"/>
        <v>-6.0952098472489946E-2</v>
      </c>
      <c r="BR80" s="10" t="str">
        <f>Pohjatiedot!AY49</f>
        <v>Tampere</v>
      </c>
      <c r="BS80" s="11">
        <f>Pohjatiedot!AZ49</f>
        <v>12653</v>
      </c>
      <c r="BT80" s="11">
        <f>Pohjatiedot!BA49</f>
        <v>13081</v>
      </c>
      <c r="BU80" s="11">
        <f>Pohjatiedot!BB49</f>
        <v>13320</v>
      </c>
      <c r="BV80" s="11">
        <f>Pohjatiedot!BC49</f>
        <v>13438</v>
      </c>
      <c r="BW80" s="11">
        <f>Pohjatiedot!BD49</f>
        <v>13569</v>
      </c>
      <c r="BX80" s="11">
        <f>Pohjatiedot!BE49</f>
        <v>13518</v>
      </c>
      <c r="BY80" s="11">
        <f>Pohjatiedot!BF49</f>
        <v>13399</v>
      </c>
      <c r="BZ80" s="11">
        <f>Pohjatiedot!BG49</f>
        <v>13028</v>
      </c>
      <c r="CA80" s="11">
        <f>Pohjatiedot!BH49</f>
        <v>12743</v>
      </c>
      <c r="CB80" s="11">
        <f>Pohjatiedot!BI49</f>
        <v>12493</v>
      </c>
      <c r="CC80" s="11">
        <f>Pohjatiedot!BJ49</f>
        <v>12273</v>
      </c>
      <c r="CD80" s="11">
        <f>Pohjatiedot!BK49</f>
        <v>12121</v>
      </c>
      <c r="CE80" s="11">
        <f>Pohjatiedot!BL49</f>
        <v>12094</v>
      </c>
      <c r="CF80" s="12">
        <f t="shared" si="108"/>
        <v>-559</v>
      </c>
      <c r="CG80" s="163">
        <f t="shared" si="109"/>
        <v>-4.4179246028609787E-2</v>
      </c>
      <c r="CI80" s="10" t="str">
        <f>Pohjatiedot!BO49</f>
        <v>Tampere</v>
      </c>
      <c r="CJ80" s="11">
        <f>Pohjatiedot!BP49</f>
        <v>5669</v>
      </c>
      <c r="CK80" s="11">
        <f>Pohjatiedot!BQ49</f>
        <v>5956</v>
      </c>
      <c r="CL80" s="11">
        <f>Pohjatiedot!BR49</f>
        <v>6149</v>
      </c>
      <c r="CM80" s="11">
        <f>Pohjatiedot!BS49</f>
        <v>6384</v>
      </c>
      <c r="CN80" s="11">
        <f>Pohjatiedot!BT49</f>
        <v>6506</v>
      </c>
      <c r="CO80" s="11">
        <f>Pohjatiedot!BU49</f>
        <v>6702</v>
      </c>
      <c r="CP80" s="11">
        <f>Pohjatiedot!BV49</f>
        <v>6740</v>
      </c>
      <c r="CQ80" s="11">
        <f>Pohjatiedot!BW49</f>
        <v>7005</v>
      </c>
      <c r="CR80" s="11">
        <f>Pohjatiedot!BX49</f>
        <v>7022</v>
      </c>
      <c r="CS80" s="11">
        <f>Pohjatiedot!BY49</f>
        <v>7075</v>
      </c>
      <c r="CT80" s="11">
        <f>Pohjatiedot!BZ49</f>
        <v>6918</v>
      </c>
      <c r="CU80" s="11">
        <f>Pohjatiedot!CA49</f>
        <v>6824</v>
      </c>
      <c r="CV80" s="11">
        <f>Pohjatiedot!CB49</f>
        <v>6629</v>
      </c>
      <c r="CW80" s="12">
        <f t="shared" si="110"/>
        <v>960</v>
      </c>
      <c r="CX80" s="163">
        <f t="shared" si="111"/>
        <v>0.1693420356323867</v>
      </c>
      <c r="CZ80" s="10" t="str">
        <f>Pohjatiedot!CE49</f>
        <v>Tampere</v>
      </c>
      <c r="DA80" s="11">
        <f>Pohjatiedot!CF49</f>
        <v>6110</v>
      </c>
      <c r="DB80" s="11">
        <f>Pohjatiedot!CG49</f>
        <v>6105</v>
      </c>
      <c r="DC80" s="11">
        <f>Pohjatiedot!CH49</f>
        <v>6199</v>
      </c>
      <c r="DD80" s="11">
        <f>Pohjatiedot!CI49</f>
        <v>6478</v>
      </c>
      <c r="DE80" s="11">
        <f>Pohjatiedot!CJ49</f>
        <v>6764</v>
      </c>
      <c r="DF80" s="11">
        <f>Pohjatiedot!CK49</f>
        <v>6948</v>
      </c>
      <c r="DG80" s="11">
        <f>Pohjatiedot!CL49</f>
        <v>7172</v>
      </c>
      <c r="DH80" s="11">
        <f>Pohjatiedot!CM49</f>
        <v>7289</v>
      </c>
      <c r="DI80" s="11">
        <f>Pohjatiedot!CN49</f>
        <v>7479</v>
      </c>
      <c r="DJ80" s="11">
        <f>Pohjatiedot!CO49</f>
        <v>7522</v>
      </c>
      <c r="DK80" s="11">
        <f>Pohjatiedot!CP49</f>
        <v>7755</v>
      </c>
      <c r="DL80" s="11">
        <f>Pohjatiedot!CQ49</f>
        <v>7757</v>
      </c>
      <c r="DM80" s="11">
        <f>Pohjatiedot!CR49</f>
        <v>7787</v>
      </c>
      <c r="DN80" s="12">
        <f t="shared" si="112"/>
        <v>1677</v>
      </c>
      <c r="DO80" s="163">
        <f t="shared" si="113"/>
        <v>0.27446808510638299</v>
      </c>
      <c r="DQ80" s="10" t="str">
        <f>Pohjatiedot!CU49</f>
        <v>Tampere</v>
      </c>
      <c r="DR80" s="11">
        <f>Pohjatiedot!CV49</f>
        <v>21096</v>
      </c>
      <c r="DS80" s="11">
        <f>Pohjatiedot!CW49</f>
        <v>20663</v>
      </c>
      <c r="DT80" s="11">
        <f>Pohjatiedot!CX49</f>
        <v>20317</v>
      </c>
      <c r="DU80" s="11">
        <f>Pohjatiedot!CY49</f>
        <v>19835</v>
      </c>
      <c r="DV80" s="11">
        <f>Pohjatiedot!CZ49</f>
        <v>19679</v>
      </c>
      <c r="DW80" s="11">
        <f>Pohjatiedot!DA49</f>
        <v>19686</v>
      </c>
      <c r="DX80" s="11">
        <f>Pohjatiedot!DB49</f>
        <v>19916</v>
      </c>
      <c r="DY80" s="11">
        <f>Pohjatiedot!DC49</f>
        <v>20229</v>
      </c>
      <c r="DZ80" s="11">
        <f>Pohjatiedot!DD49</f>
        <v>20654</v>
      </c>
      <c r="EA80" s="11">
        <f>Pohjatiedot!DE49</f>
        <v>21066</v>
      </c>
      <c r="EB80" s="11">
        <f>Pohjatiedot!DF49</f>
        <v>21314</v>
      </c>
      <c r="EC80" s="11">
        <f>Pohjatiedot!DG49</f>
        <v>21647</v>
      </c>
      <c r="ED80" s="11">
        <f>Pohjatiedot!DH49</f>
        <v>21794</v>
      </c>
      <c r="EE80" s="12">
        <f t="shared" si="114"/>
        <v>698</v>
      </c>
      <c r="EF80" s="163">
        <f t="shared" si="115"/>
        <v>3.3086841107318854E-2</v>
      </c>
      <c r="EH80" s="10" t="str">
        <f>Pohjatiedot!DK49</f>
        <v>Tampere</v>
      </c>
      <c r="EI80" s="11">
        <f>Pohjatiedot!DL49</f>
        <v>129547</v>
      </c>
      <c r="EJ80" s="11">
        <f>Pohjatiedot!DM49</f>
        <v>131486</v>
      </c>
      <c r="EK80" s="11">
        <f>Pohjatiedot!DN49</f>
        <v>133239</v>
      </c>
      <c r="EL80" s="11">
        <f>Pohjatiedot!DO49</f>
        <v>134803</v>
      </c>
      <c r="EM80" s="11">
        <f>Pohjatiedot!DP49</f>
        <v>136042</v>
      </c>
      <c r="EN80" s="11">
        <f>Pohjatiedot!DQ49</f>
        <v>137361</v>
      </c>
      <c r="EO80" s="11">
        <f>Pohjatiedot!DR49</f>
        <v>138346</v>
      </c>
      <c r="EP80" s="11">
        <f>Pohjatiedot!DS49</f>
        <v>139263</v>
      </c>
      <c r="EQ80" s="11">
        <f>Pohjatiedot!DT49</f>
        <v>140028</v>
      </c>
      <c r="ER80" s="11">
        <f>Pohjatiedot!DU49</f>
        <v>140896</v>
      </c>
      <c r="ES80" s="11">
        <f>Pohjatiedot!DV49</f>
        <v>141877</v>
      </c>
      <c r="ET80" s="11">
        <f>Pohjatiedot!DW49</f>
        <v>142861</v>
      </c>
      <c r="EU80" s="11">
        <f>Pohjatiedot!DX49</f>
        <v>143950</v>
      </c>
      <c r="EV80" s="12">
        <f t="shared" si="116"/>
        <v>14403</v>
      </c>
      <c r="EW80" s="163">
        <f t="shared" si="117"/>
        <v>0.11117972627694961</v>
      </c>
      <c r="EY80" s="10" t="str">
        <f>Pohjatiedot!EA49</f>
        <v>Tampere</v>
      </c>
      <c r="EZ80" s="11">
        <f>Pohjatiedot!EB49</f>
        <v>24967</v>
      </c>
      <c r="FA80" s="11">
        <f>Pohjatiedot!EC49</f>
        <v>25394</v>
      </c>
      <c r="FB80" s="11">
        <f>Pohjatiedot!ED49</f>
        <v>25382</v>
      </c>
      <c r="FC80" s="11">
        <f>Pohjatiedot!EE49</f>
        <v>25163</v>
      </c>
      <c r="FD80" s="11">
        <f>Pohjatiedot!EF49</f>
        <v>24911</v>
      </c>
      <c r="FE80" s="11">
        <f>Pohjatiedot!EG49</f>
        <v>24578</v>
      </c>
      <c r="FF80" s="11">
        <f>Pohjatiedot!EH49</f>
        <v>24478</v>
      </c>
      <c r="FG80" s="11">
        <f>Pohjatiedot!EI49</f>
        <v>24496</v>
      </c>
      <c r="FH80" s="11">
        <f>Pohjatiedot!EJ49</f>
        <v>24554</v>
      </c>
      <c r="FI80" s="11">
        <f>Pohjatiedot!EK49</f>
        <v>24672</v>
      </c>
      <c r="FJ80" s="11">
        <f>Pohjatiedot!EL49</f>
        <v>24812</v>
      </c>
      <c r="FK80" s="11">
        <f>Pohjatiedot!EM49</f>
        <v>24926</v>
      </c>
      <c r="FL80" s="11">
        <f>Pohjatiedot!EN49</f>
        <v>25025</v>
      </c>
      <c r="FM80" s="12">
        <f t="shared" si="118"/>
        <v>58</v>
      </c>
      <c r="FN80" s="163">
        <f t="shared" si="119"/>
        <v>2.3230664477109642E-3</v>
      </c>
      <c r="FP80" s="10" t="str">
        <f>Pohjatiedot!EQ49</f>
        <v>Tampere</v>
      </c>
      <c r="FQ80" s="11">
        <f>Pohjatiedot!ER49</f>
        <v>13701</v>
      </c>
      <c r="FR80" s="11">
        <f>Pohjatiedot!ES49</f>
        <v>14083</v>
      </c>
      <c r="FS80" s="11">
        <f>Pohjatiedot!ET49</f>
        <v>14942</v>
      </c>
      <c r="FT80" s="11">
        <f>Pohjatiedot!EU49</f>
        <v>16055</v>
      </c>
      <c r="FU80" s="11">
        <f>Pohjatiedot!EV49</f>
        <v>17161</v>
      </c>
      <c r="FV80" s="11">
        <f>Pohjatiedot!EW49</f>
        <v>18100</v>
      </c>
      <c r="FW80" s="11">
        <f>Pohjatiedot!EX49</f>
        <v>18928</v>
      </c>
      <c r="FX80" s="11">
        <f>Pohjatiedot!EY49</f>
        <v>19712</v>
      </c>
      <c r="FY80" s="11">
        <f>Pohjatiedot!EZ49</f>
        <v>20148</v>
      </c>
      <c r="FZ80" s="11">
        <f>Pohjatiedot!FA49</f>
        <v>20876</v>
      </c>
      <c r="GA80" s="11">
        <f>Pohjatiedot!FB49</f>
        <v>21390</v>
      </c>
      <c r="GB80" s="11">
        <f>Pohjatiedot!FC49</f>
        <v>21784</v>
      </c>
      <c r="GC80" s="11">
        <f>Pohjatiedot!FD49</f>
        <v>21842</v>
      </c>
      <c r="GD80" s="12">
        <f t="shared" si="120"/>
        <v>8141</v>
      </c>
      <c r="GE80" s="163">
        <f t="shared" si="121"/>
        <v>0.5941902050945187</v>
      </c>
      <c r="GG80" s="10" t="str">
        <f>Pohjatiedot!FG49</f>
        <v>Tampere</v>
      </c>
      <c r="GH80" s="11">
        <f>Pohjatiedot!FH49</f>
        <v>5839</v>
      </c>
      <c r="GI80" s="11">
        <f>Pohjatiedot!FI49</f>
        <v>6015</v>
      </c>
      <c r="GJ80" s="11">
        <f>Pohjatiedot!FJ49</f>
        <v>6131</v>
      </c>
      <c r="GK80" s="11">
        <f>Pohjatiedot!FK49</f>
        <v>6262</v>
      </c>
      <c r="GL80" s="11">
        <f>Pohjatiedot!FL49</f>
        <v>6412</v>
      </c>
      <c r="GM80" s="11">
        <f>Pohjatiedot!FM49</f>
        <v>6648</v>
      </c>
      <c r="GN80" s="11">
        <f>Pohjatiedot!FN49</f>
        <v>6865</v>
      </c>
      <c r="GO80" s="11">
        <f>Pohjatiedot!FO49</f>
        <v>7018</v>
      </c>
      <c r="GP80" s="11">
        <f>Pohjatiedot!FP49</f>
        <v>7488</v>
      </c>
      <c r="GQ80" s="11">
        <f>Pohjatiedot!FQ49</f>
        <v>7545</v>
      </c>
      <c r="GR80" s="11">
        <f>Pohjatiedot!FR49</f>
        <v>7779</v>
      </c>
      <c r="GS80" s="11">
        <f>Pohjatiedot!FS49</f>
        <v>8106</v>
      </c>
      <c r="GT80" s="11">
        <f>Pohjatiedot!FT49</f>
        <v>8721</v>
      </c>
      <c r="GU80" s="12">
        <f t="shared" si="122"/>
        <v>2882</v>
      </c>
      <c r="GV80" s="163">
        <f t="shared" si="123"/>
        <v>0.49357766740880282</v>
      </c>
      <c r="GX80" s="10" t="str">
        <f>Pohjatiedot!FW49</f>
        <v>Tampere</v>
      </c>
      <c r="GY80" s="11">
        <f>Pohjatiedot!FX49</f>
        <v>235239</v>
      </c>
      <c r="GZ80" s="11">
        <f>Pohjatiedot!FY49</f>
        <v>238064</v>
      </c>
      <c r="HA80" s="11">
        <f>Pohjatiedot!FZ49</f>
        <v>240744</v>
      </c>
      <c r="HB80" s="11">
        <f>Pohjatiedot!GA49</f>
        <v>243298</v>
      </c>
      <c r="HC80" s="11">
        <f>Pohjatiedot!GB49</f>
        <v>245761</v>
      </c>
      <c r="HD80" s="11">
        <f>Pohjatiedot!GC49</f>
        <v>248156</v>
      </c>
      <c r="HE80" s="11">
        <f>Pohjatiedot!GD49</f>
        <v>250479</v>
      </c>
      <c r="HF80" s="11">
        <f>Pohjatiedot!GE49</f>
        <v>252738</v>
      </c>
      <c r="HG80" s="11">
        <f>Pohjatiedot!GF49</f>
        <v>254909</v>
      </c>
      <c r="HH80" s="11">
        <f>Pohjatiedot!GG49</f>
        <v>257006</v>
      </c>
      <c r="HI80" s="11">
        <f>Pohjatiedot!GH49</f>
        <v>259022</v>
      </c>
      <c r="HJ80" s="11">
        <f>Pohjatiedot!GI49</f>
        <v>260953</v>
      </c>
      <c r="HK80" s="11">
        <f>Pohjatiedot!GJ49</f>
        <v>262777</v>
      </c>
      <c r="HL80" s="12">
        <f t="shared" si="124"/>
        <v>27538</v>
      </c>
      <c r="HM80" s="163">
        <f t="shared" si="125"/>
        <v>0.11706392222378081</v>
      </c>
      <c r="HO80" s="171" t="str">
        <f t="shared" si="126"/>
        <v>Tampere</v>
      </c>
      <c r="HP80" s="57">
        <f t="shared" si="127"/>
        <v>235239</v>
      </c>
      <c r="HQ80" s="57">
        <f t="shared" si="128"/>
        <v>240744</v>
      </c>
      <c r="HR80" s="57">
        <f t="shared" si="129"/>
        <v>252738</v>
      </c>
      <c r="HS80" s="57">
        <f t="shared" si="130"/>
        <v>262777</v>
      </c>
      <c r="HT80" s="172">
        <f t="shared" si="131"/>
        <v>27538</v>
      </c>
      <c r="HU80" s="163">
        <f t="shared" si="132"/>
        <v>0.11706392222378081</v>
      </c>
      <c r="HW80" s="171" t="str">
        <f t="shared" si="74"/>
        <v>Tampere</v>
      </c>
      <c r="HX80" s="57">
        <f t="shared" si="75"/>
        <v>2171</v>
      </c>
      <c r="HY80" s="57">
        <f t="shared" si="76"/>
        <v>2175</v>
      </c>
      <c r="HZ80" s="57">
        <f t="shared" si="77"/>
        <v>2269</v>
      </c>
      <c r="IA80" s="57">
        <f t="shared" si="78"/>
        <v>2271</v>
      </c>
      <c r="IB80" s="172">
        <f t="shared" si="79"/>
        <v>100</v>
      </c>
      <c r="IC80" s="163">
        <f t="shared" si="80"/>
        <v>4.6061722708429231E-2</v>
      </c>
      <c r="IE80" s="171" t="str">
        <f t="shared" si="133"/>
        <v>Tampere</v>
      </c>
      <c r="IF80" s="57">
        <f t="shared" si="134"/>
        <v>13486</v>
      </c>
      <c r="IG80" s="57">
        <f t="shared" si="135"/>
        <v>12890</v>
      </c>
      <c r="IH80" s="57">
        <f t="shared" si="136"/>
        <v>12429</v>
      </c>
      <c r="II80" s="57">
        <f t="shared" si="137"/>
        <v>12664</v>
      </c>
      <c r="IJ80" s="172">
        <f t="shared" si="138"/>
        <v>-822</v>
      </c>
      <c r="IK80" s="9">
        <f t="shared" si="139"/>
        <v>-98.405142857142863</v>
      </c>
      <c r="IL80" s="163">
        <f t="shared" si="57"/>
        <v>-6.0952098472489946E-2</v>
      </c>
      <c r="IN80" s="171" t="str">
        <f t="shared" si="140"/>
        <v>Tampere</v>
      </c>
      <c r="IO80" s="57">
        <f t="shared" si="141"/>
        <v>12653</v>
      </c>
      <c r="IP80" s="57">
        <f t="shared" si="142"/>
        <v>13320</v>
      </c>
      <c r="IQ80" s="57">
        <f t="shared" si="143"/>
        <v>13028</v>
      </c>
      <c r="IR80" s="57">
        <f t="shared" si="144"/>
        <v>12094</v>
      </c>
      <c r="IS80" s="172">
        <f t="shared" si="145"/>
        <v>-559</v>
      </c>
      <c r="IT80" s="9">
        <f t="shared" si="146"/>
        <v>-27.95</v>
      </c>
      <c r="IU80" s="163">
        <f t="shared" si="82"/>
        <v>-4.4179246028609787E-2</v>
      </c>
      <c r="IW80" s="171" t="str">
        <f t="shared" si="83"/>
        <v>Tampere</v>
      </c>
      <c r="IX80" s="57">
        <f t="shared" si="84"/>
        <v>129547</v>
      </c>
      <c r="IY80" s="57">
        <f t="shared" si="85"/>
        <v>133239</v>
      </c>
      <c r="IZ80" s="57">
        <f t="shared" si="86"/>
        <v>139263</v>
      </c>
      <c r="JA80" s="57">
        <f t="shared" si="87"/>
        <v>143950</v>
      </c>
      <c r="JB80" s="172">
        <f t="shared" si="88"/>
        <v>14403</v>
      </c>
      <c r="JC80" s="163">
        <f t="shared" si="89"/>
        <v>0.11117972627694961</v>
      </c>
      <c r="JE80" s="171" t="str">
        <f t="shared" si="147"/>
        <v>Tampere</v>
      </c>
      <c r="JF80" s="57">
        <f t="shared" si="148"/>
        <v>44507</v>
      </c>
      <c r="JG80" s="57">
        <f t="shared" si="149"/>
        <v>46455</v>
      </c>
      <c r="JH80" s="57">
        <f t="shared" si="150"/>
        <v>51226</v>
      </c>
      <c r="JI80" s="57">
        <f t="shared" si="151"/>
        <v>55588</v>
      </c>
      <c r="JJ80" s="172">
        <f t="shared" si="152"/>
        <v>11081</v>
      </c>
      <c r="JK80" s="163">
        <f t="shared" si="153"/>
        <v>0.248972071808929</v>
      </c>
      <c r="JM80" s="171" t="str">
        <f t="shared" si="90"/>
        <v>Tampere</v>
      </c>
      <c r="JN80" s="57">
        <f t="shared" si="91"/>
        <v>24967</v>
      </c>
      <c r="JO80" s="57">
        <f t="shared" si="92"/>
        <v>25382</v>
      </c>
      <c r="JP80" s="57">
        <f t="shared" si="93"/>
        <v>24496</v>
      </c>
      <c r="JQ80" s="57">
        <f t="shared" si="94"/>
        <v>25025</v>
      </c>
      <c r="JR80" s="172">
        <f t="shared" si="95"/>
        <v>58</v>
      </c>
      <c r="JS80" s="163">
        <f t="shared" si="96"/>
        <v>2.3230664477109642E-3</v>
      </c>
      <c r="JU80" s="171" t="str">
        <f t="shared" si="154"/>
        <v>Tampere</v>
      </c>
      <c r="JV80" s="57">
        <f t="shared" si="155"/>
        <v>19540</v>
      </c>
      <c r="JW80" s="57">
        <f t="shared" si="156"/>
        <v>21073</v>
      </c>
      <c r="JX80" s="57">
        <f t="shared" si="157"/>
        <v>26730</v>
      </c>
      <c r="JY80" s="57">
        <f t="shared" si="158"/>
        <v>30563</v>
      </c>
      <c r="JZ80" s="172">
        <f t="shared" si="159"/>
        <v>11023</v>
      </c>
      <c r="KA80" s="163">
        <f t="shared" si="160"/>
        <v>0.56412487205731843</v>
      </c>
    </row>
    <row r="81" spans="2:287" x14ac:dyDescent="0.25">
      <c r="B81" s="10" t="str">
        <f>Pohjatiedot!C50</f>
        <v>Urjala</v>
      </c>
      <c r="C81" s="11">
        <f>Pohjatiedot!D50</f>
        <v>37</v>
      </c>
      <c r="D81" s="11">
        <f>Pohjatiedot!E50</f>
        <v>25</v>
      </c>
      <c r="E81" s="11">
        <f>Pohjatiedot!F50</f>
        <v>25</v>
      </c>
      <c r="F81" s="11">
        <f>Pohjatiedot!G50</f>
        <v>24</v>
      </c>
      <c r="G81" s="11">
        <f>Pohjatiedot!H50</f>
        <v>23</v>
      </c>
      <c r="H81" s="11">
        <f>Pohjatiedot!I50</f>
        <v>23</v>
      </c>
      <c r="I81" s="11">
        <f>Pohjatiedot!J50</f>
        <v>23</v>
      </c>
      <c r="J81" s="11">
        <f>Pohjatiedot!K50</f>
        <v>22</v>
      </c>
      <c r="K81" s="11">
        <f>Pohjatiedot!L50</f>
        <v>21</v>
      </c>
      <c r="L81" s="11">
        <f>Pohjatiedot!M50</f>
        <v>21</v>
      </c>
      <c r="M81" s="11">
        <f>Pohjatiedot!N50</f>
        <v>21</v>
      </c>
      <c r="N81" s="11">
        <f>Pohjatiedot!O50</f>
        <v>21</v>
      </c>
      <c r="O81" s="11">
        <f>Pohjatiedot!P50</f>
        <v>21</v>
      </c>
      <c r="P81" s="12">
        <f t="shared" si="98"/>
        <v>-16</v>
      </c>
      <c r="Q81" s="163">
        <f t="shared" si="99"/>
        <v>-0.43243243243243246</v>
      </c>
      <c r="S81" s="10" t="str">
        <f>Pohjatiedot!S50</f>
        <v>Urjala</v>
      </c>
      <c r="T81" s="11">
        <f>Pohjatiedot!T50</f>
        <v>195</v>
      </c>
      <c r="U81" s="11">
        <f>Pohjatiedot!U50</f>
        <v>184</v>
      </c>
      <c r="V81" s="11">
        <f>Pohjatiedot!V50</f>
        <v>168</v>
      </c>
      <c r="W81" s="11">
        <f>Pohjatiedot!W50</f>
        <v>154</v>
      </c>
      <c r="X81" s="11">
        <f>Pohjatiedot!X50</f>
        <v>145</v>
      </c>
      <c r="Y81" s="11">
        <f>Pohjatiedot!Y50</f>
        <v>135</v>
      </c>
      <c r="Z81" s="11">
        <f>Pohjatiedot!Z50</f>
        <v>125</v>
      </c>
      <c r="AA81" s="11">
        <f>Pohjatiedot!AA50</f>
        <v>122</v>
      </c>
      <c r="AB81" s="11">
        <f>Pohjatiedot!AB50</f>
        <v>121</v>
      </c>
      <c r="AC81" s="11">
        <f>Pohjatiedot!AC50</f>
        <v>119</v>
      </c>
      <c r="AD81" s="11">
        <f>Pohjatiedot!AD50</f>
        <v>117</v>
      </c>
      <c r="AE81" s="11">
        <f>Pohjatiedot!AE50</f>
        <v>115</v>
      </c>
      <c r="AF81" s="11">
        <f>Pohjatiedot!AF50</f>
        <v>115</v>
      </c>
      <c r="AG81" s="12">
        <f t="shared" si="100"/>
        <v>-80</v>
      </c>
      <c r="AH81" s="163">
        <f t="shared" si="101"/>
        <v>-0.41025641025641024</v>
      </c>
      <c r="AJ81" s="10" t="str">
        <f>Pohjatiedot!AI50</f>
        <v>Urjala</v>
      </c>
      <c r="AK81" s="11">
        <f>Pohjatiedot!AJ50</f>
        <v>40</v>
      </c>
      <c r="AL81" s="11">
        <f>Pohjatiedot!AK50</f>
        <v>47</v>
      </c>
      <c r="AM81" s="11">
        <f>Pohjatiedot!AL50</f>
        <v>39</v>
      </c>
      <c r="AN81" s="11">
        <f>Pohjatiedot!AM50</f>
        <v>40</v>
      </c>
      <c r="AO81" s="11">
        <f>Pohjatiedot!AN50</f>
        <v>34</v>
      </c>
      <c r="AP81" s="11">
        <f>Pohjatiedot!AO50</f>
        <v>33</v>
      </c>
      <c r="AQ81" s="11">
        <f>Pohjatiedot!AP50</f>
        <v>34</v>
      </c>
      <c r="AR81" s="11">
        <f>Pohjatiedot!AQ50</f>
        <v>28</v>
      </c>
      <c r="AS81" s="11">
        <f>Pohjatiedot!AR50</f>
        <v>26</v>
      </c>
      <c r="AT81" s="11">
        <f>Pohjatiedot!AS50</f>
        <v>26</v>
      </c>
      <c r="AU81" s="11">
        <f>Pohjatiedot!AT50</f>
        <v>26</v>
      </c>
      <c r="AV81" s="11">
        <f>Pohjatiedot!AU50</f>
        <v>26</v>
      </c>
      <c r="AW81" s="11">
        <f>Pohjatiedot!AV50</f>
        <v>24</v>
      </c>
      <c r="AX81" s="12">
        <f t="shared" si="102"/>
        <v>-16</v>
      </c>
      <c r="AY81" s="163">
        <f t="shared" si="103"/>
        <v>-0.4</v>
      </c>
      <c r="AZ81" s="16"/>
      <c r="BA81" s="10" t="str">
        <f t="shared" si="161"/>
        <v>Urjala</v>
      </c>
      <c r="BB81" s="11">
        <f t="shared" si="162"/>
        <v>235</v>
      </c>
      <c r="BC81" s="11">
        <f t="shared" si="163"/>
        <v>231</v>
      </c>
      <c r="BD81" s="11">
        <f t="shared" si="164"/>
        <v>207</v>
      </c>
      <c r="BE81" s="11">
        <f t="shared" si="165"/>
        <v>194</v>
      </c>
      <c r="BF81" s="11">
        <f t="shared" si="166"/>
        <v>179</v>
      </c>
      <c r="BG81" s="11">
        <f t="shared" si="167"/>
        <v>168</v>
      </c>
      <c r="BH81" s="11">
        <f t="shared" si="168"/>
        <v>159</v>
      </c>
      <c r="BI81" s="11">
        <f t="shared" si="169"/>
        <v>150</v>
      </c>
      <c r="BJ81" s="11">
        <f t="shared" si="170"/>
        <v>147</v>
      </c>
      <c r="BK81" s="11">
        <f t="shared" si="171"/>
        <v>145</v>
      </c>
      <c r="BL81" s="11">
        <f t="shared" si="172"/>
        <v>143</v>
      </c>
      <c r="BM81" s="11">
        <f t="shared" si="173"/>
        <v>141</v>
      </c>
      <c r="BN81" s="11">
        <f t="shared" si="174"/>
        <v>139</v>
      </c>
      <c r="BO81" s="12">
        <f t="shared" si="175"/>
        <v>-96</v>
      </c>
      <c r="BP81" s="163">
        <f t="shared" si="107"/>
        <v>-0.40851063829787237</v>
      </c>
      <c r="BR81" s="10" t="str">
        <f>Pohjatiedot!AY50</f>
        <v>Urjala</v>
      </c>
      <c r="BS81" s="11">
        <f>Pohjatiedot!AZ50</f>
        <v>276</v>
      </c>
      <c r="BT81" s="11">
        <f>Pohjatiedot!BA50</f>
        <v>266</v>
      </c>
      <c r="BU81" s="11">
        <f>Pohjatiedot!BB50</f>
        <v>258</v>
      </c>
      <c r="BV81" s="11">
        <f>Pohjatiedot!BC50</f>
        <v>256</v>
      </c>
      <c r="BW81" s="11">
        <f>Pohjatiedot!BD50</f>
        <v>254</v>
      </c>
      <c r="BX81" s="11">
        <f>Pohjatiedot!BE50</f>
        <v>236</v>
      </c>
      <c r="BY81" s="11">
        <f>Pohjatiedot!BF50</f>
        <v>232</v>
      </c>
      <c r="BZ81" s="11">
        <f>Pohjatiedot!BG50</f>
        <v>226</v>
      </c>
      <c r="CA81" s="11">
        <f>Pohjatiedot!BH50</f>
        <v>208</v>
      </c>
      <c r="CB81" s="11">
        <f>Pohjatiedot!BI50</f>
        <v>196</v>
      </c>
      <c r="CC81" s="11">
        <f>Pohjatiedot!BJ50</f>
        <v>183</v>
      </c>
      <c r="CD81" s="11">
        <f>Pohjatiedot!BK50</f>
        <v>174</v>
      </c>
      <c r="CE81" s="11">
        <f>Pohjatiedot!BL50</f>
        <v>167</v>
      </c>
      <c r="CF81" s="12">
        <f t="shared" si="108"/>
        <v>-109</v>
      </c>
      <c r="CG81" s="163">
        <f t="shared" si="109"/>
        <v>-0.39492753623188404</v>
      </c>
      <c r="CI81" s="10" t="str">
        <f>Pohjatiedot!BO50</f>
        <v>Urjala</v>
      </c>
      <c r="CJ81" s="11">
        <f>Pohjatiedot!BP50</f>
        <v>136</v>
      </c>
      <c r="CK81" s="11">
        <f>Pohjatiedot!BQ50</f>
        <v>149</v>
      </c>
      <c r="CL81" s="11">
        <f>Pohjatiedot!BR50</f>
        <v>158</v>
      </c>
      <c r="CM81" s="11">
        <f>Pohjatiedot!BS50</f>
        <v>145</v>
      </c>
      <c r="CN81" s="11">
        <f>Pohjatiedot!BT50</f>
        <v>138</v>
      </c>
      <c r="CO81" s="11">
        <f>Pohjatiedot!BU50</f>
        <v>136</v>
      </c>
      <c r="CP81" s="11">
        <f>Pohjatiedot!BV50</f>
        <v>133</v>
      </c>
      <c r="CQ81" s="11">
        <f>Pohjatiedot!BW50</f>
        <v>131</v>
      </c>
      <c r="CR81" s="11">
        <f>Pohjatiedot!BX50</f>
        <v>125</v>
      </c>
      <c r="CS81" s="11">
        <f>Pohjatiedot!BY50</f>
        <v>127</v>
      </c>
      <c r="CT81" s="11">
        <f>Pohjatiedot!BZ50</f>
        <v>126</v>
      </c>
      <c r="CU81" s="11">
        <f>Pohjatiedot!CA50</f>
        <v>116</v>
      </c>
      <c r="CV81" s="11">
        <f>Pohjatiedot!CB50</f>
        <v>110</v>
      </c>
      <c r="CW81" s="12">
        <f t="shared" si="110"/>
        <v>-26</v>
      </c>
      <c r="CX81" s="163">
        <f t="shared" si="111"/>
        <v>-0.19117647058823528</v>
      </c>
      <c r="CZ81" s="10" t="str">
        <f>Pohjatiedot!CE50</f>
        <v>Urjala</v>
      </c>
      <c r="DA81" s="11">
        <f>Pohjatiedot!CF50</f>
        <v>137</v>
      </c>
      <c r="DB81" s="11">
        <f>Pohjatiedot!CG50</f>
        <v>125</v>
      </c>
      <c r="DC81" s="11">
        <f>Pohjatiedot!CH50</f>
        <v>120</v>
      </c>
      <c r="DD81" s="11">
        <f>Pohjatiedot!CI50</f>
        <v>134</v>
      </c>
      <c r="DE81" s="11">
        <f>Pohjatiedot!CJ50</f>
        <v>146</v>
      </c>
      <c r="DF81" s="11">
        <f>Pohjatiedot!CK50</f>
        <v>153</v>
      </c>
      <c r="DG81" s="11">
        <f>Pohjatiedot!CL50</f>
        <v>142</v>
      </c>
      <c r="DH81" s="11">
        <f>Pohjatiedot!CM50</f>
        <v>135</v>
      </c>
      <c r="DI81" s="11">
        <f>Pohjatiedot!CN50</f>
        <v>135</v>
      </c>
      <c r="DJ81" s="11">
        <f>Pohjatiedot!CO50</f>
        <v>131</v>
      </c>
      <c r="DK81" s="11">
        <f>Pohjatiedot!CP50</f>
        <v>129</v>
      </c>
      <c r="DL81" s="11">
        <f>Pohjatiedot!CQ50</f>
        <v>123</v>
      </c>
      <c r="DM81" s="11">
        <f>Pohjatiedot!CR50</f>
        <v>125</v>
      </c>
      <c r="DN81" s="12">
        <f t="shared" si="112"/>
        <v>-12</v>
      </c>
      <c r="DO81" s="163">
        <f t="shared" si="113"/>
        <v>-8.7591240875912413E-2</v>
      </c>
      <c r="DQ81" s="10" t="str">
        <f>Pohjatiedot!CU50</f>
        <v>Urjala</v>
      </c>
      <c r="DR81" s="11">
        <f>Pohjatiedot!CV50</f>
        <v>156</v>
      </c>
      <c r="DS81" s="11">
        <f>Pohjatiedot!CW50</f>
        <v>147</v>
      </c>
      <c r="DT81" s="11">
        <f>Pohjatiedot!CX50</f>
        <v>146</v>
      </c>
      <c r="DU81" s="11">
        <f>Pohjatiedot!CY50</f>
        <v>137</v>
      </c>
      <c r="DV81" s="11">
        <f>Pohjatiedot!CZ50</f>
        <v>128</v>
      </c>
      <c r="DW81" s="11">
        <f>Pohjatiedot!DA50</f>
        <v>128</v>
      </c>
      <c r="DX81" s="11">
        <f>Pohjatiedot!DB50</f>
        <v>134</v>
      </c>
      <c r="DY81" s="11">
        <f>Pohjatiedot!DC50</f>
        <v>136</v>
      </c>
      <c r="DZ81" s="11">
        <f>Pohjatiedot!DD50</f>
        <v>142</v>
      </c>
      <c r="EA81" s="11">
        <f>Pohjatiedot!DE50</f>
        <v>138</v>
      </c>
      <c r="EB81" s="11">
        <f>Pohjatiedot!DF50</f>
        <v>135</v>
      </c>
      <c r="EC81" s="11">
        <f>Pohjatiedot!DG50</f>
        <v>141</v>
      </c>
      <c r="ED81" s="11">
        <f>Pohjatiedot!DH50</f>
        <v>133</v>
      </c>
      <c r="EE81" s="12">
        <f t="shared" si="114"/>
        <v>-23</v>
      </c>
      <c r="EF81" s="163">
        <f t="shared" si="115"/>
        <v>-0.14743589743589747</v>
      </c>
      <c r="EH81" s="10" t="str">
        <f>Pohjatiedot!DK50</f>
        <v>Urjala</v>
      </c>
      <c r="EI81" s="11">
        <f>Pohjatiedot!DL50</f>
        <v>2294</v>
      </c>
      <c r="EJ81" s="11">
        <f>Pohjatiedot!DM50</f>
        <v>2249</v>
      </c>
      <c r="EK81" s="11">
        <f>Pohjatiedot!DN50</f>
        <v>2200</v>
      </c>
      <c r="EL81" s="11">
        <f>Pohjatiedot!DO50</f>
        <v>2150</v>
      </c>
      <c r="EM81" s="11">
        <f>Pohjatiedot!DP50</f>
        <v>2121</v>
      </c>
      <c r="EN81" s="11">
        <f>Pohjatiedot!DQ50</f>
        <v>2098</v>
      </c>
      <c r="EO81" s="11">
        <f>Pohjatiedot!DR50</f>
        <v>2073</v>
      </c>
      <c r="EP81" s="11">
        <f>Pohjatiedot!DS50</f>
        <v>2032</v>
      </c>
      <c r="EQ81" s="11">
        <f>Pohjatiedot!DT50</f>
        <v>2002</v>
      </c>
      <c r="ER81" s="11">
        <f>Pohjatiedot!DU50</f>
        <v>1978</v>
      </c>
      <c r="ES81" s="11">
        <f>Pohjatiedot!DV50</f>
        <v>1943</v>
      </c>
      <c r="ET81" s="11">
        <f>Pohjatiedot!DW50</f>
        <v>1915</v>
      </c>
      <c r="EU81" s="11">
        <f>Pohjatiedot!DX50</f>
        <v>1905</v>
      </c>
      <c r="EV81" s="12">
        <f t="shared" si="116"/>
        <v>-389</v>
      </c>
      <c r="EW81" s="163">
        <f t="shared" si="117"/>
        <v>-0.1695727986050567</v>
      </c>
      <c r="EY81" s="10" t="str">
        <f>Pohjatiedot!EA50</f>
        <v>Urjala</v>
      </c>
      <c r="EZ81" s="11">
        <f>Pohjatiedot!EB50</f>
        <v>820</v>
      </c>
      <c r="FA81" s="11">
        <f>Pohjatiedot!EC50</f>
        <v>836</v>
      </c>
      <c r="FB81" s="11">
        <f>Pohjatiedot!ED50</f>
        <v>834</v>
      </c>
      <c r="FC81" s="11">
        <f>Pohjatiedot!EE50</f>
        <v>830</v>
      </c>
      <c r="FD81" s="11">
        <f>Pohjatiedot!EF50</f>
        <v>804</v>
      </c>
      <c r="FE81" s="11">
        <f>Pohjatiedot!EG50</f>
        <v>779</v>
      </c>
      <c r="FF81" s="11">
        <f>Pohjatiedot!EH50</f>
        <v>775</v>
      </c>
      <c r="FG81" s="11">
        <f>Pohjatiedot!EI50</f>
        <v>774</v>
      </c>
      <c r="FH81" s="11">
        <f>Pohjatiedot!EJ50</f>
        <v>749</v>
      </c>
      <c r="FI81" s="11">
        <f>Pohjatiedot!EK50</f>
        <v>742</v>
      </c>
      <c r="FJ81" s="11">
        <f>Pohjatiedot!EL50</f>
        <v>750</v>
      </c>
      <c r="FK81" s="11">
        <f>Pohjatiedot!EM50</f>
        <v>751</v>
      </c>
      <c r="FL81" s="11">
        <f>Pohjatiedot!EN50</f>
        <v>731</v>
      </c>
      <c r="FM81" s="12">
        <f t="shared" si="118"/>
        <v>-89</v>
      </c>
      <c r="FN81" s="163">
        <f t="shared" si="119"/>
        <v>-0.10853658536585364</v>
      </c>
      <c r="FP81" s="10" t="str">
        <f>Pohjatiedot!EQ50</f>
        <v>Urjala</v>
      </c>
      <c r="FQ81" s="11">
        <f>Pohjatiedot!ER50</f>
        <v>475</v>
      </c>
      <c r="FR81" s="11">
        <f>Pohjatiedot!ES50</f>
        <v>478</v>
      </c>
      <c r="FS81" s="11">
        <f>Pohjatiedot!ET50</f>
        <v>501</v>
      </c>
      <c r="FT81" s="11">
        <f>Pohjatiedot!EU50</f>
        <v>527</v>
      </c>
      <c r="FU81" s="11">
        <f>Pohjatiedot!EV50</f>
        <v>553</v>
      </c>
      <c r="FV81" s="11">
        <f>Pohjatiedot!EW50</f>
        <v>573</v>
      </c>
      <c r="FW81" s="11">
        <f>Pohjatiedot!EX50</f>
        <v>580</v>
      </c>
      <c r="FX81" s="11">
        <f>Pohjatiedot!EY50</f>
        <v>601</v>
      </c>
      <c r="FY81" s="11">
        <f>Pohjatiedot!EZ50</f>
        <v>637</v>
      </c>
      <c r="FZ81" s="11">
        <f>Pohjatiedot!FA50</f>
        <v>650</v>
      </c>
      <c r="GA81" s="11">
        <f>Pohjatiedot!FB50</f>
        <v>661</v>
      </c>
      <c r="GB81" s="11">
        <f>Pohjatiedot!FC50</f>
        <v>674</v>
      </c>
      <c r="GC81" s="11">
        <f>Pohjatiedot!FD50</f>
        <v>675</v>
      </c>
      <c r="GD81" s="12">
        <f t="shared" si="120"/>
        <v>200</v>
      </c>
      <c r="GE81" s="163">
        <f t="shared" si="121"/>
        <v>0.42105263157894735</v>
      </c>
      <c r="GG81" s="10" t="str">
        <f>Pohjatiedot!FG50</f>
        <v>Urjala</v>
      </c>
      <c r="GH81" s="11">
        <f>Pohjatiedot!FH50</f>
        <v>226</v>
      </c>
      <c r="GI81" s="11">
        <f>Pohjatiedot!FI50</f>
        <v>222</v>
      </c>
      <c r="GJ81" s="11">
        <f>Pohjatiedot!FJ50</f>
        <v>222</v>
      </c>
      <c r="GK81" s="11">
        <f>Pohjatiedot!FK50</f>
        <v>221</v>
      </c>
      <c r="GL81" s="11">
        <f>Pohjatiedot!FL50</f>
        <v>227</v>
      </c>
      <c r="GM81" s="11">
        <f>Pohjatiedot!FM50</f>
        <v>235</v>
      </c>
      <c r="GN81" s="11">
        <f>Pohjatiedot!FN50</f>
        <v>235</v>
      </c>
      <c r="GO81" s="11">
        <f>Pohjatiedot!FO50</f>
        <v>237</v>
      </c>
      <c r="GP81" s="11">
        <f>Pohjatiedot!FP50</f>
        <v>239</v>
      </c>
      <c r="GQ81" s="11">
        <f>Pohjatiedot!FQ50</f>
        <v>238</v>
      </c>
      <c r="GR81" s="11">
        <f>Pohjatiedot!FR50</f>
        <v>240</v>
      </c>
      <c r="GS81" s="11">
        <f>Pohjatiedot!FS50</f>
        <v>240</v>
      </c>
      <c r="GT81" s="11">
        <f>Pohjatiedot!FT50</f>
        <v>256</v>
      </c>
      <c r="GU81" s="12">
        <f t="shared" si="122"/>
        <v>30</v>
      </c>
      <c r="GV81" s="163">
        <f t="shared" si="123"/>
        <v>0.13274336283185839</v>
      </c>
      <c r="GX81" s="10" t="str">
        <f>Pohjatiedot!FW50</f>
        <v>Urjala</v>
      </c>
      <c r="GY81" s="11">
        <f>Pohjatiedot!FX50</f>
        <v>4792</v>
      </c>
      <c r="GZ81" s="11">
        <f>Pohjatiedot!FY50</f>
        <v>4728</v>
      </c>
      <c r="HA81" s="11">
        <f>Pohjatiedot!FZ50</f>
        <v>4671</v>
      </c>
      <c r="HB81" s="11">
        <f>Pohjatiedot!GA50</f>
        <v>4618</v>
      </c>
      <c r="HC81" s="11">
        <f>Pohjatiedot!GB50</f>
        <v>4573</v>
      </c>
      <c r="HD81" s="11">
        <f>Pohjatiedot!GC50</f>
        <v>4529</v>
      </c>
      <c r="HE81" s="11">
        <f>Pohjatiedot!GD50</f>
        <v>4486</v>
      </c>
      <c r="HF81" s="11">
        <f>Pohjatiedot!GE50</f>
        <v>4444</v>
      </c>
      <c r="HG81" s="11">
        <f>Pohjatiedot!GF50</f>
        <v>4405</v>
      </c>
      <c r="HH81" s="11">
        <f>Pohjatiedot!GG50</f>
        <v>4366</v>
      </c>
      <c r="HI81" s="11">
        <f>Pohjatiedot!GH50</f>
        <v>4331</v>
      </c>
      <c r="HJ81" s="11">
        <f>Pohjatiedot!GI50</f>
        <v>4296</v>
      </c>
      <c r="HK81" s="11">
        <f>Pohjatiedot!GJ50</f>
        <v>4262</v>
      </c>
      <c r="HL81" s="12">
        <f t="shared" si="124"/>
        <v>-530</v>
      </c>
      <c r="HM81" s="163">
        <f t="shared" si="125"/>
        <v>-0.11060100166944908</v>
      </c>
      <c r="HO81" s="171" t="str">
        <f t="shared" si="126"/>
        <v>Urjala</v>
      </c>
      <c r="HP81" s="57">
        <f t="shared" si="127"/>
        <v>4792</v>
      </c>
      <c r="HQ81" s="57">
        <f t="shared" si="128"/>
        <v>4671</v>
      </c>
      <c r="HR81" s="57">
        <f t="shared" si="129"/>
        <v>4444</v>
      </c>
      <c r="HS81" s="57">
        <f t="shared" si="130"/>
        <v>4262</v>
      </c>
      <c r="HT81" s="172">
        <f t="shared" si="131"/>
        <v>-530</v>
      </c>
      <c r="HU81" s="163">
        <f t="shared" si="132"/>
        <v>-0.11060100166944908</v>
      </c>
      <c r="HW81" s="171" t="str">
        <f t="shared" si="74"/>
        <v>Urjala</v>
      </c>
      <c r="HX81" s="57">
        <f t="shared" si="75"/>
        <v>37</v>
      </c>
      <c r="HY81" s="57">
        <f t="shared" si="76"/>
        <v>25</v>
      </c>
      <c r="HZ81" s="57">
        <f t="shared" si="77"/>
        <v>22</v>
      </c>
      <c r="IA81" s="57">
        <f t="shared" si="78"/>
        <v>21</v>
      </c>
      <c r="IB81" s="172">
        <f t="shared" si="79"/>
        <v>-16</v>
      </c>
      <c r="IC81" s="163">
        <f t="shared" si="80"/>
        <v>-0.43243243243243246</v>
      </c>
      <c r="IE81" s="171" t="str">
        <f t="shared" si="133"/>
        <v>Urjala</v>
      </c>
      <c r="IF81" s="57">
        <f t="shared" si="134"/>
        <v>235</v>
      </c>
      <c r="IG81" s="57">
        <f t="shared" si="135"/>
        <v>207</v>
      </c>
      <c r="IH81" s="57">
        <f t="shared" si="136"/>
        <v>150</v>
      </c>
      <c r="II81" s="57">
        <f t="shared" si="137"/>
        <v>139</v>
      </c>
      <c r="IJ81" s="172">
        <f t="shared" si="138"/>
        <v>-96</v>
      </c>
      <c r="IK81" s="9">
        <f t="shared" si="139"/>
        <v>-11.492571428571427</v>
      </c>
      <c r="IL81" s="163">
        <f t="shared" si="57"/>
        <v>-0.40851063829787237</v>
      </c>
      <c r="IN81" s="171" t="str">
        <f t="shared" si="140"/>
        <v>Urjala</v>
      </c>
      <c r="IO81" s="57">
        <f t="shared" si="141"/>
        <v>276</v>
      </c>
      <c r="IP81" s="57">
        <f t="shared" si="142"/>
        <v>258</v>
      </c>
      <c r="IQ81" s="57">
        <f t="shared" si="143"/>
        <v>226</v>
      </c>
      <c r="IR81" s="57">
        <f t="shared" si="144"/>
        <v>167</v>
      </c>
      <c r="IS81" s="172">
        <f t="shared" si="145"/>
        <v>-109</v>
      </c>
      <c r="IT81" s="9">
        <f t="shared" si="146"/>
        <v>-5.45</v>
      </c>
      <c r="IU81" s="163">
        <f t="shared" si="82"/>
        <v>-0.39492753623188404</v>
      </c>
      <c r="IW81" s="171" t="str">
        <f t="shared" si="83"/>
        <v>Urjala</v>
      </c>
      <c r="IX81" s="57">
        <f t="shared" si="84"/>
        <v>2294</v>
      </c>
      <c r="IY81" s="57">
        <f t="shared" si="85"/>
        <v>2200</v>
      </c>
      <c r="IZ81" s="57">
        <f t="shared" si="86"/>
        <v>2032</v>
      </c>
      <c r="JA81" s="57">
        <f t="shared" si="87"/>
        <v>1905</v>
      </c>
      <c r="JB81" s="172">
        <f t="shared" si="88"/>
        <v>-389</v>
      </c>
      <c r="JC81" s="163">
        <f t="shared" si="89"/>
        <v>-0.1695727986050567</v>
      </c>
      <c r="JE81" s="171" t="str">
        <f t="shared" si="147"/>
        <v>Urjala</v>
      </c>
      <c r="JF81" s="57">
        <f t="shared" si="148"/>
        <v>1521</v>
      </c>
      <c r="JG81" s="57">
        <f t="shared" si="149"/>
        <v>1557</v>
      </c>
      <c r="JH81" s="57">
        <f t="shared" si="150"/>
        <v>1612</v>
      </c>
      <c r="JI81" s="57">
        <f t="shared" si="151"/>
        <v>1662</v>
      </c>
      <c r="JJ81" s="172">
        <f t="shared" si="152"/>
        <v>141</v>
      </c>
      <c r="JK81" s="163">
        <f t="shared" si="153"/>
        <v>9.2702169625246578E-2</v>
      </c>
      <c r="JM81" s="171" t="str">
        <f t="shared" si="90"/>
        <v>Urjala</v>
      </c>
      <c r="JN81" s="57">
        <f t="shared" si="91"/>
        <v>820</v>
      </c>
      <c r="JO81" s="57">
        <f t="shared" si="92"/>
        <v>834</v>
      </c>
      <c r="JP81" s="57">
        <f t="shared" si="93"/>
        <v>774</v>
      </c>
      <c r="JQ81" s="57">
        <f t="shared" si="94"/>
        <v>731</v>
      </c>
      <c r="JR81" s="172">
        <f t="shared" si="95"/>
        <v>-89</v>
      </c>
      <c r="JS81" s="163">
        <f t="shared" si="96"/>
        <v>-0.10853658536585364</v>
      </c>
      <c r="JU81" s="171" t="str">
        <f t="shared" si="154"/>
        <v>Urjala</v>
      </c>
      <c r="JV81" s="57">
        <f t="shared" si="155"/>
        <v>701</v>
      </c>
      <c r="JW81" s="57">
        <f t="shared" si="156"/>
        <v>723</v>
      </c>
      <c r="JX81" s="57">
        <f t="shared" si="157"/>
        <v>838</v>
      </c>
      <c r="JY81" s="57">
        <f t="shared" si="158"/>
        <v>931</v>
      </c>
      <c r="JZ81" s="172">
        <f t="shared" si="159"/>
        <v>230</v>
      </c>
      <c r="KA81" s="163">
        <f t="shared" si="160"/>
        <v>0.32810271041369465</v>
      </c>
    </row>
    <row r="82" spans="2:287" x14ac:dyDescent="0.25">
      <c r="B82" s="10" t="str">
        <f>Pohjatiedot!C51</f>
        <v>Valkeakoski</v>
      </c>
      <c r="C82" s="11">
        <f>Pohjatiedot!D51</f>
        <v>170</v>
      </c>
      <c r="D82" s="11">
        <f>Pohjatiedot!E51</f>
        <v>145</v>
      </c>
      <c r="E82" s="11">
        <f>Pohjatiedot!F51</f>
        <v>143</v>
      </c>
      <c r="F82" s="11">
        <f>Pohjatiedot!G51</f>
        <v>141</v>
      </c>
      <c r="G82" s="11">
        <f>Pohjatiedot!H51</f>
        <v>141</v>
      </c>
      <c r="H82" s="11">
        <f>Pohjatiedot!I51</f>
        <v>139</v>
      </c>
      <c r="I82" s="11">
        <f>Pohjatiedot!J51</f>
        <v>139</v>
      </c>
      <c r="J82" s="11">
        <f>Pohjatiedot!K51</f>
        <v>137</v>
      </c>
      <c r="K82" s="11">
        <f>Pohjatiedot!L51</f>
        <v>137</v>
      </c>
      <c r="L82" s="11">
        <f>Pohjatiedot!M51</f>
        <v>135</v>
      </c>
      <c r="M82" s="11">
        <f>Pohjatiedot!N51</f>
        <v>135</v>
      </c>
      <c r="N82" s="11">
        <f>Pohjatiedot!O51</f>
        <v>135</v>
      </c>
      <c r="O82" s="11">
        <f>Pohjatiedot!P51</f>
        <v>133</v>
      </c>
      <c r="P82" s="12">
        <f t="shared" si="98"/>
        <v>-37</v>
      </c>
      <c r="Q82" s="163">
        <f t="shared" si="99"/>
        <v>-0.21764705882352942</v>
      </c>
      <c r="S82" s="10" t="str">
        <f>Pohjatiedot!S51</f>
        <v>Valkeakoski</v>
      </c>
      <c r="T82" s="11">
        <f>Pohjatiedot!T51</f>
        <v>973</v>
      </c>
      <c r="U82" s="11">
        <f>Pohjatiedot!U51</f>
        <v>950</v>
      </c>
      <c r="V82" s="11">
        <f>Pohjatiedot!V51</f>
        <v>881</v>
      </c>
      <c r="W82" s="11">
        <f>Pohjatiedot!W51</f>
        <v>846</v>
      </c>
      <c r="X82" s="11">
        <f>Pohjatiedot!X51</f>
        <v>816</v>
      </c>
      <c r="Y82" s="11">
        <f>Pohjatiedot!Y51</f>
        <v>803</v>
      </c>
      <c r="Z82" s="11">
        <f>Pohjatiedot!Z51</f>
        <v>776</v>
      </c>
      <c r="AA82" s="11">
        <f>Pohjatiedot!AA51</f>
        <v>770</v>
      </c>
      <c r="AB82" s="11">
        <f>Pohjatiedot!AB51</f>
        <v>764</v>
      </c>
      <c r="AC82" s="11">
        <f>Pohjatiedot!AC51</f>
        <v>760</v>
      </c>
      <c r="AD82" s="11">
        <f>Pohjatiedot!AD51</f>
        <v>755</v>
      </c>
      <c r="AE82" s="11">
        <f>Pohjatiedot!AE51</f>
        <v>749</v>
      </c>
      <c r="AF82" s="11">
        <f>Pohjatiedot!AF51</f>
        <v>747</v>
      </c>
      <c r="AG82" s="12">
        <f t="shared" si="100"/>
        <v>-226</v>
      </c>
      <c r="AH82" s="163">
        <f t="shared" si="101"/>
        <v>-0.23227132579650567</v>
      </c>
      <c r="AJ82" s="10" t="str">
        <f>Pohjatiedot!AI51</f>
        <v>Valkeakoski</v>
      </c>
      <c r="AK82" s="11">
        <f>Pohjatiedot!AJ51</f>
        <v>267</v>
      </c>
      <c r="AL82" s="11">
        <f>Pohjatiedot!AK51</f>
        <v>212</v>
      </c>
      <c r="AM82" s="11">
        <f>Pohjatiedot!AL51</f>
        <v>234</v>
      </c>
      <c r="AN82" s="11">
        <f>Pohjatiedot!AM51</f>
        <v>198</v>
      </c>
      <c r="AO82" s="11">
        <f>Pohjatiedot!AN51</f>
        <v>190</v>
      </c>
      <c r="AP82" s="11">
        <f>Pohjatiedot!AO51</f>
        <v>175</v>
      </c>
      <c r="AQ82" s="11">
        <f>Pohjatiedot!AP51</f>
        <v>185</v>
      </c>
      <c r="AR82" s="11">
        <f>Pohjatiedot!AQ51</f>
        <v>165</v>
      </c>
      <c r="AS82" s="11">
        <f>Pohjatiedot!AR51</f>
        <v>163</v>
      </c>
      <c r="AT82" s="11">
        <f>Pohjatiedot!AS51</f>
        <v>162</v>
      </c>
      <c r="AU82" s="11">
        <f>Pohjatiedot!AT51</f>
        <v>161</v>
      </c>
      <c r="AV82" s="11">
        <f>Pohjatiedot!AU51</f>
        <v>161</v>
      </c>
      <c r="AW82" s="11">
        <f>Pohjatiedot!AV51</f>
        <v>159</v>
      </c>
      <c r="AX82" s="12">
        <f t="shared" si="102"/>
        <v>-108</v>
      </c>
      <c r="AY82" s="163">
        <f t="shared" si="103"/>
        <v>-0.4044943820224719</v>
      </c>
      <c r="AZ82" s="16"/>
      <c r="BA82" s="10" t="str">
        <f t="shared" si="161"/>
        <v>Valkeakoski</v>
      </c>
      <c r="BB82" s="11">
        <f t="shared" si="162"/>
        <v>1240</v>
      </c>
      <c r="BC82" s="11">
        <f t="shared" si="163"/>
        <v>1162</v>
      </c>
      <c r="BD82" s="11">
        <f t="shared" si="164"/>
        <v>1115</v>
      </c>
      <c r="BE82" s="11">
        <f t="shared" si="165"/>
        <v>1044</v>
      </c>
      <c r="BF82" s="11">
        <f t="shared" si="166"/>
        <v>1006</v>
      </c>
      <c r="BG82" s="11">
        <f t="shared" si="167"/>
        <v>978</v>
      </c>
      <c r="BH82" s="11">
        <f t="shared" si="168"/>
        <v>961</v>
      </c>
      <c r="BI82" s="11">
        <f t="shared" si="169"/>
        <v>935</v>
      </c>
      <c r="BJ82" s="11">
        <f t="shared" si="170"/>
        <v>927</v>
      </c>
      <c r="BK82" s="11">
        <f t="shared" si="171"/>
        <v>922</v>
      </c>
      <c r="BL82" s="11">
        <f t="shared" si="172"/>
        <v>916</v>
      </c>
      <c r="BM82" s="11">
        <f t="shared" si="173"/>
        <v>910</v>
      </c>
      <c r="BN82" s="11">
        <f t="shared" si="174"/>
        <v>906</v>
      </c>
      <c r="BO82" s="12">
        <f t="shared" si="175"/>
        <v>-334</v>
      </c>
      <c r="BP82" s="163">
        <f t="shared" si="107"/>
        <v>-0.26935483870967747</v>
      </c>
      <c r="BR82" s="10" t="str">
        <f>Pohjatiedot!AY51</f>
        <v>Valkeakoski</v>
      </c>
      <c r="BS82" s="11">
        <f>Pohjatiedot!AZ51</f>
        <v>1518</v>
      </c>
      <c r="BT82" s="11">
        <f>Pohjatiedot!BA51</f>
        <v>1548</v>
      </c>
      <c r="BU82" s="11">
        <f>Pohjatiedot!BB51</f>
        <v>1514</v>
      </c>
      <c r="BV82" s="11">
        <f>Pohjatiedot!BC51</f>
        <v>1496</v>
      </c>
      <c r="BW82" s="11">
        <f>Pohjatiedot!BD51</f>
        <v>1437</v>
      </c>
      <c r="BX82" s="11">
        <f>Pohjatiedot!BE51</f>
        <v>1361</v>
      </c>
      <c r="BY82" s="11">
        <f>Pohjatiedot!BF51</f>
        <v>1308</v>
      </c>
      <c r="BZ82" s="11">
        <f>Pohjatiedot!BG51</f>
        <v>1230</v>
      </c>
      <c r="CA82" s="11">
        <f>Pohjatiedot!BH51</f>
        <v>1182</v>
      </c>
      <c r="CB82" s="11">
        <f>Pohjatiedot!BI51</f>
        <v>1114</v>
      </c>
      <c r="CC82" s="11">
        <f>Pohjatiedot!BJ51</f>
        <v>1076</v>
      </c>
      <c r="CD82" s="11">
        <f>Pohjatiedot!BK51</f>
        <v>1046</v>
      </c>
      <c r="CE82" s="11">
        <f>Pohjatiedot!BL51</f>
        <v>1030</v>
      </c>
      <c r="CF82" s="12">
        <f t="shared" si="108"/>
        <v>-488</v>
      </c>
      <c r="CG82" s="163">
        <f t="shared" si="109"/>
        <v>-0.3214756258234519</v>
      </c>
      <c r="CI82" s="10" t="str">
        <f>Pohjatiedot!BO51</f>
        <v>Valkeakoski</v>
      </c>
      <c r="CJ82" s="11">
        <f>Pohjatiedot!BP51</f>
        <v>726</v>
      </c>
      <c r="CK82" s="11">
        <f>Pohjatiedot!BQ51</f>
        <v>739</v>
      </c>
      <c r="CL82" s="11">
        <f>Pohjatiedot!BR51</f>
        <v>745</v>
      </c>
      <c r="CM82" s="11">
        <f>Pohjatiedot!BS51</f>
        <v>765</v>
      </c>
      <c r="CN82" s="11">
        <f>Pohjatiedot!BT51</f>
        <v>785</v>
      </c>
      <c r="CO82" s="11">
        <f>Pohjatiedot!BU51</f>
        <v>807</v>
      </c>
      <c r="CP82" s="11">
        <f>Pohjatiedot!BV51</f>
        <v>785</v>
      </c>
      <c r="CQ82" s="11">
        <f>Pohjatiedot!BW51</f>
        <v>792</v>
      </c>
      <c r="CR82" s="11">
        <f>Pohjatiedot!BX51</f>
        <v>743</v>
      </c>
      <c r="CS82" s="11">
        <f>Pohjatiedot!BY51</f>
        <v>744</v>
      </c>
      <c r="CT82" s="11">
        <f>Pohjatiedot!BZ51</f>
        <v>682</v>
      </c>
      <c r="CU82" s="11">
        <f>Pohjatiedot!CA51</f>
        <v>659</v>
      </c>
      <c r="CV82" s="11">
        <f>Pohjatiedot!CB51</f>
        <v>605</v>
      </c>
      <c r="CW82" s="12">
        <f t="shared" si="110"/>
        <v>-121</v>
      </c>
      <c r="CX82" s="163">
        <f t="shared" si="111"/>
        <v>-0.16666666666666663</v>
      </c>
      <c r="CZ82" s="10" t="str">
        <f>Pohjatiedot!CE51</f>
        <v>Valkeakoski</v>
      </c>
      <c r="DA82" s="11">
        <f>Pohjatiedot!CF51</f>
        <v>698</v>
      </c>
      <c r="DB82" s="11">
        <f>Pohjatiedot!CG51</f>
        <v>708</v>
      </c>
      <c r="DC82" s="11">
        <f>Pohjatiedot!CH51</f>
        <v>732</v>
      </c>
      <c r="DD82" s="11">
        <f>Pohjatiedot!CI51</f>
        <v>746</v>
      </c>
      <c r="DE82" s="11">
        <f>Pohjatiedot!CJ51</f>
        <v>759</v>
      </c>
      <c r="DF82" s="11">
        <f>Pohjatiedot!CK51</f>
        <v>765</v>
      </c>
      <c r="DG82" s="11">
        <f>Pohjatiedot!CL51</f>
        <v>784</v>
      </c>
      <c r="DH82" s="11">
        <f>Pohjatiedot!CM51</f>
        <v>804</v>
      </c>
      <c r="DI82" s="11">
        <f>Pohjatiedot!CN51</f>
        <v>822</v>
      </c>
      <c r="DJ82" s="11">
        <f>Pohjatiedot!CO51</f>
        <v>802</v>
      </c>
      <c r="DK82" s="11">
        <f>Pohjatiedot!CP51</f>
        <v>806</v>
      </c>
      <c r="DL82" s="11">
        <f>Pohjatiedot!CQ51</f>
        <v>763</v>
      </c>
      <c r="DM82" s="11">
        <f>Pohjatiedot!CR51</f>
        <v>763</v>
      </c>
      <c r="DN82" s="12">
        <f t="shared" si="112"/>
        <v>65</v>
      </c>
      <c r="DO82" s="163">
        <f t="shared" si="113"/>
        <v>9.3123209169054366E-2</v>
      </c>
      <c r="DQ82" s="10" t="str">
        <f>Pohjatiedot!CU51</f>
        <v>Valkeakoski</v>
      </c>
      <c r="DR82" s="11">
        <f>Pohjatiedot!CV51</f>
        <v>990</v>
      </c>
      <c r="DS82" s="11">
        <f>Pohjatiedot!CW51</f>
        <v>982</v>
      </c>
      <c r="DT82" s="11">
        <f>Pohjatiedot!CX51</f>
        <v>970</v>
      </c>
      <c r="DU82" s="11">
        <f>Pohjatiedot!CY51</f>
        <v>970</v>
      </c>
      <c r="DV82" s="11">
        <f>Pohjatiedot!CZ51</f>
        <v>981</v>
      </c>
      <c r="DW82" s="11">
        <f>Pohjatiedot!DA51</f>
        <v>999</v>
      </c>
      <c r="DX82" s="11">
        <f>Pohjatiedot!DB51</f>
        <v>1008</v>
      </c>
      <c r="DY82" s="11">
        <f>Pohjatiedot!DC51</f>
        <v>1023</v>
      </c>
      <c r="DZ82" s="11">
        <f>Pohjatiedot!DD51</f>
        <v>1040</v>
      </c>
      <c r="EA82" s="11">
        <f>Pohjatiedot!DE51</f>
        <v>1060</v>
      </c>
      <c r="EB82" s="11">
        <f>Pohjatiedot!DF51</f>
        <v>1078</v>
      </c>
      <c r="EC82" s="11">
        <f>Pohjatiedot!DG51</f>
        <v>1094</v>
      </c>
      <c r="ED82" s="11">
        <f>Pohjatiedot!DH51</f>
        <v>1080</v>
      </c>
      <c r="EE82" s="12">
        <f t="shared" si="114"/>
        <v>90</v>
      </c>
      <c r="EF82" s="163">
        <f t="shared" si="115"/>
        <v>9.0909090909090828E-2</v>
      </c>
      <c r="EH82" s="10" t="str">
        <f>Pohjatiedot!DK51</f>
        <v>Valkeakoski</v>
      </c>
      <c r="EI82" s="11">
        <f>Pohjatiedot!DL51</f>
        <v>10206</v>
      </c>
      <c r="EJ82" s="11">
        <f>Pohjatiedot!DM51</f>
        <v>10132</v>
      </c>
      <c r="EK82" s="11">
        <f>Pohjatiedot!DN51</f>
        <v>10099</v>
      </c>
      <c r="EL82" s="11">
        <f>Pohjatiedot!DO51</f>
        <v>10026</v>
      </c>
      <c r="EM82" s="11">
        <f>Pohjatiedot!DP51</f>
        <v>9972</v>
      </c>
      <c r="EN82" s="11">
        <f>Pohjatiedot!DQ51</f>
        <v>9982</v>
      </c>
      <c r="EO82" s="11">
        <f>Pohjatiedot!DR51</f>
        <v>9962</v>
      </c>
      <c r="EP82" s="11">
        <f>Pohjatiedot!DS51</f>
        <v>9935</v>
      </c>
      <c r="EQ82" s="11">
        <f>Pohjatiedot!DT51</f>
        <v>9895</v>
      </c>
      <c r="ER82" s="11">
        <f>Pohjatiedot!DU51</f>
        <v>9860</v>
      </c>
      <c r="ES82" s="11">
        <f>Pohjatiedot!DV51</f>
        <v>9857</v>
      </c>
      <c r="ET82" s="11">
        <f>Pohjatiedot!DW51</f>
        <v>9832</v>
      </c>
      <c r="EU82" s="11">
        <f>Pohjatiedot!DX51</f>
        <v>9813</v>
      </c>
      <c r="EV82" s="12">
        <f t="shared" si="116"/>
        <v>-393</v>
      </c>
      <c r="EW82" s="163">
        <f t="shared" si="117"/>
        <v>-3.8506760728982958E-2</v>
      </c>
      <c r="EY82" s="10" t="str">
        <f>Pohjatiedot!EA51</f>
        <v>Valkeakoski</v>
      </c>
      <c r="EZ82" s="11">
        <f>Pohjatiedot!EB51</f>
        <v>3246</v>
      </c>
      <c r="FA82" s="11">
        <f>Pohjatiedot!EC51</f>
        <v>3281</v>
      </c>
      <c r="FB82" s="11">
        <f>Pohjatiedot!ED51</f>
        <v>3214</v>
      </c>
      <c r="FC82" s="11">
        <f>Pohjatiedot!EE51</f>
        <v>3143</v>
      </c>
      <c r="FD82" s="11">
        <f>Pohjatiedot!EF51</f>
        <v>3040</v>
      </c>
      <c r="FE82" s="11">
        <f>Pohjatiedot!EG51</f>
        <v>2900</v>
      </c>
      <c r="FF82" s="11">
        <f>Pohjatiedot!EH51</f>
        <v>2775</v>
      </c>
      <c r="FG82" s="11">
        <f>Pohjatiedot!EI51</f>
        <v>2706</v>
      </c>
      <c r="FH82" s="11">
        <f>Pohjatiedot!EJ51</f>
        <v>2669</v>
      </c>
      <c r="FI82" s="11">
        <f>Pohjatiedot!EK51</f>
        <v>2629</v>
      </c>
      <c r="FJ82" s="11">
        <f>Pohjatiedot!EL51</f>
        <v>2575</v>
      </c>
      <c r="FK82" s="11">
        <f>Pohjatiedot!EM51</f>
        <v>2551</v>
      </c>
      <c r="FL82" s="11">
        <f>Pohjatiedot!EN51</f>
        <v>2555</v>
      </c>
      <c r="FM82" s="12">
        <f t="shared" si="118"/>
        <v>-691</v>
      </c>
      <c r="FN82" s="163">
        <f t="shared" si="119"/>
        <v>-0.2128773875539125</v>
      </c>
      <c r="FP82" s="10" t="str">
        <f>Pohjatiedot!EQ51</f>
        <v>Valkeakoski</v>
      </c>
      <c r="FQ82" s="11">
        <f>Pohjatiedot!ER51</f>
        <v>1621</v>
      </c>
      <c r="FR82" s="11">
        <f>Pohjatiedot!ES51</f>
        <v>1702</v>
      </c>
      <c r="FS82" s="11">
        <f>Pohjatiedot!ET51</f>
        <v>1814</v>
      </c>
      <c r="FT82" s="11">
        <f>Pohjatiedot!EU51</f>
        <v>1978</v>
      </c>
      <c r="FU82" s="11">
        <f>Pohjatiedot!EV51</f>
        <v>2119</v>
      </c>
      <c r="FV82" s="11">
        <f>Pohjatiedot!EW51</f>
        <v>2227</v>
      </c>
      <c r="FW82" s="11">
        <f>Pohjatiedot!EX51</f>
        <v>2384</v>
      </c>
      <c r="FX82" s="11">
        <f>Pohjatiedot!EY51</f>
        <v>2489</v>
      </c>
      <c r="FY82" s="11">
        <f>Pohjatiedot!EZ51</f>
        <v>2542</v>
      </c>
      <c r="FZ82" s="11">
        <f>Pohjatiedot!FA51</f>
        <v>2625</v>
      </c>
      <c r="GA82" s="11">
        <f>Pohjatiedot!FB51</f>
        <v>2673</v>
      </c>
      <c r="GB82" s="11">
        <f>Pohjatiedot!FC51</f>
        <v>2706</v>
      </c>
      <c r="GC82" s="11">
        <f>Pohjatiedot!FD51</f>
        <v>2660</v>
      </c>
      <c r="GD82" s="12">
        <f t="shared" si="120"/>
        <v>1039</v>
      </c>
      <c r="GE82" s="163">
        <f t="shared" si="121"/>
        <v>0.64096236890808145</v>
      </c>
      <c r="GG82" s="10" t="str">
        <f>Pohjatiedot!FG51</f>
        <v>Valkeakoski</v>
      </c>
      <c r="GH82" s="11">
        <f>Pohjatiedot!FH51</f>
        <v>722</v>
      </c>
      <c r="GI82" s="11">
        <f>Pohjatiedot!FI51</f>
        <v>702</v>
      </c>
      <c r="GJ82" s="11">
        <f>Pohjatiedot!FJ51</f>
        <v>717</v>
      </c>
      <c r="GK82" s="11">
        <f>Pohjatiedot!FK51</f>
        <v>719</v>
      </c>
      <c r="GL82" s="11">
        <f>Pohjatiedot!FL51</f>
        <v>750</v>
      </c>
      <c r="GM82" s="11">
        <f>Pohjatiedot!FM51</f>
        <v>792</v>
      </c>
      <c r="GN82" s="11">
        <f>Pohjatiedot!FN51</f>
        <v>802</v>
      </c>
      <c r="GO82" s="11">
        <f>Pohjatiedot!FO51</f>
        <v>812</v>
      </c>
      <c r="GP82" s="11">
        <f>Pohjatiedot!FP51</f>
        <v>859</v>
      </c>
      <c r="GQ82" s="11">
        <f>Pohjatiedot!FQ51</f>
        <v>872</v>
      </c>
      <c r="GR82" s="11">
        <f>Pohjatiedot!FR51</f>
        <v>906</v>
      </c>
      <c r="GS82" s="11">
        <f>Pohjatiedot!FS51</f>
        <v>942</v>
      </c>
      <c r="GT82" s="11">
        <f>Pohjatiedot!FT51</f>
        <v>1027</v>
      </c>
      <c r="GU82" s="12">
        <f t="shared" si="122"/>
        <v>305</v>
      </c>
      <c r="GV82" s="163">
        <f t="shared" si="123"/>
        <v>0.42243767313019398</v>
      </c>
      <c r="GX82" s="10" t="str">
        <f>Pohjatiedot!FW51</f>
        <v>Valkeakoski</v>
      </c>
      <c r="GY82" s="11">
        <f>Pohjatiedot!FX51</f>
        <v>21137</v>
      </c>
      <c r="GZ82" s="11">
        <f>Pohjatiedot!FY51</f>
        <v>21101</v>
      </c>
      <c r="HA82" s="11">
        <f>Pohjatiedot!FZ51</f>
        <v>21063</v>
      </c>
      <c r="HB82" s="11">
        <f>Pohjatiedot!GA51</f>
        <v>21028</v>
      </c>
      <c r="HC82" s="11">
        <f>Pohjatiedot!GB51</f>
        <v>20990</v>
      </c>
      <c r="HD82" s="11">
        <f>Pohjatiedot!GC51</f>
        <v>20950</v>
      </c>
      <c r="HE82" s="11">
        <f>Pohjatiedot!GD51</f>
        <v>20908</v>
      </c>
      <c r="HF82" s="11">
        <f>Pohjatiedot!GE51</f>
        <v>20863</v>
      </c>
      <c r="HG82" s="11">
        <f>Pohjatiedot!GF51</f>
        <v>20816</v>
      </c>
      <c r="HH82" s="11">
        <f>Pohjatiedot!GG51</f>
        <v>20763</v>
      </c>
      <c r="HI82" s="11">
        <f>Pohjatiedot!GH51</f>
        <v>20704</v>
      </c>
      <c r="HJ82" s="11">
        <f>Pohjatiedot!GI51</f>
        <v>20638</v>
      </c>
      <c r="HK82" s="11">
        <f>Pohjatiedot!GJ51</f>
        <v>20572</v>
      </c>
      <c r="HL82" s="12">
        <f t="shared" si="124"/>
        <v>-565</v>
      </c>
      <c r="HM82" s="163">
        <f t="shared" si="125"/>
        <v>-2.6730378010124456E-2</v>
      </c>
      <c r="HO82" s="171" t="str">
        <f t="shared" si="126"/>
        <v>Valkeakoski</v>
      </c>
      <c r="HP82" s="57">
        <f t="shared" si="127"/>
        <v>21137</v>
      </c>
      <c r="HQ82" s="57">
        <f t="shared" si="128"/>
        <v>21063</v>
      </c>
      <c r="HR82" s="57">
        <f t="shared" si="129"/>
        <v>20863</v>
      </c>
      <c r="HS82" s="57">
        <f t="shared" si="130"/>
        <v>20572</v>
      </c>
      <c r="HT82" s="172">
        <f t="shared" si="131"/>
        <v>-565</v>
      </c>
      <c r="HU82" s="163">
        <f t="shared" si="132"/>
        <v>-2.6730378010124456E-2</v>
      </c>
      <c r="HW82" s="171" t="str">
        <f t="shared" si="74"/>
        <v>Valkeakoski</v>
      </c>
      <c r="HX82" s="57">
        <f t="shared" si="75"/>
        <v>170</v>
      </c>
      <c r="HY82" s="57">
        <f t="shared" si="76"/>
        <v>143</v>
      </c>
      <c r="HZ82" s="57">
        <f t="shared" si="77"/>
        <v>137</v>
      </c>
      <c r="IA82" s="57">
        <f t="shared" si="78"/>
        <v>133</v>
      </c>
      <c r="IB82" s="172">
        <f t="shared" si="79"/>
        <v>-37</v>
      </c>
      <c r="IC82" s="163">
        <f t="shared" si="80"/>
        <v>-0.21764705882352942</v>
      </c>
      <c r="IE82" s="171" t="str">
        <f t="shared" si="133"/>
        <v>Valkeakoski</v>
      </c>
      <c r="IF82" s="57">
        <f t="shared" si="134"/>
        <v>1240</v>
      </c>
      <c r="IG82" s="57">
        <f t="shared" si="135"/>
        <v>1115</v>
      </c>
      <c r="IH82" s="57">
        <f t="shared" si="136"/>
        <v>935</v>
      </c>
      <c r="II82" s="57">
        <f t="shared" si="137"/>
        <v>906</v>
      </c>
      <c r="IJ82" s="172">
        <f t="shared" si="138"/>
        <v>-334</v>
      </c>
      <c r="IK82" s="9">
        <f t="shared" si="139"/>
        <v>-39.984571428571428</v>
      </c>
      <c r="IL82" s="163">
        <f t="shared" si="57"/>
        <v>-0.26935483870967747</v>
      </c>
      <c r="IN82" s="171" t="str">
        <f t="shared" si="140"/>
        <v>Valkeakoski</v>
      </c>
      <c r="IO82" s="57">
        <f t="shared" si="141"/>
        <v>1518</v>
      </c>
      <c r="IP82" s="57">
        <f t="shared" si="142"/>
        <v>1514</v>
      </c>
      <c r="IQ82" s="57">
        <f t="shared" si="143"/>
        <v>1230</v>
      </c>
      <c r="IR82" s="57">
        <f t="shared" si="144"/>
        <v>1030</v>
      </c>
      <c r="IS82" s="172">
        <f t="shared" si="145"/>
        <v>-488</v>
      </c>
      <c r="IT82" s="9">
        <f t="shared" si="146"/>
        <v>-24.4</v>
      </c>
      <c r="IU82" s="163">
        <f t="shared" si="82"/>
        <v>-0.3214756258234519</v>
      </c>
      <c r="IW82" s="171" t="str">
        <f t="shared" si="83"/>
        <v>Valkeakoski</v>
      </c>
      <c r="IX82" s="57">
        <f t="shared" si="84"/>
        <v>10206</v>
      </c>
      <c r="IY82" s="57">
        <f t="shared" si="85"/>
        <v>10099</v>
      </c>
      <c r="IZ82" s="57">
        <f t="shared" si="86"/>
        <v>9935</v>
      </c>
      <c r="JA82" s="57">
        <f t="shared" si="87"/>
        <v>9813</v>
      </c>
      <c r="JB82" s="172">
        <f t="shared" si="88"/>
        <v>-393</v>
      </c>
      <c r="JC82" s="163">
        <f t="shared" si="89"/>
        <v>-3.8506760728982958E-2</v>
      </c>
      <c r="JE82" s="171" t="str">
        <f t="shared" si="147"/>
        <v>Valkeakoski</v>
      </c>
      <c r="JF82" s="57">
        <f t="shared" si="148"/>
        <v>5589</v>
      </c>
      <c r="JG82" s="57">
        <f t="shared" si="149"/>
        <v>5745</v>
      </c>
      <c r="JH82" s="57">
        <f t="shared" si="150"/>
        <v>6007</v>
      </c>
      <c r="JI82" s="57">
        <f t="shared" si="151"/>
        <v>6242</v>
      </c>
      <c r="JJ82" s="172">
        <f t="shared" si="152"/>
        <v>653</v>
      </c>
      <c r="JK82" s="163">
        <f t="shared" si="153"/>
        <v>0.11683664340669164</v>
      </c>
      <c r="JM82" s="171" t="str">
        <f t="shared" si="90"/>
        <v>Valkeakoski</v>
      </c>
      <c r="JN82" s="57">
        <f t="shared" si="91"/>
        <v>3246</v>
      </c>
      <c r="JO82" s="57">
        <f t="shared" si="92"/>
        <v>3214</v>
      </c>
      <c r="JP82" s="57">
        <f t="shared" si="93"/>
        <v>2706</v>
      </c>
      <c r="JQ82" s="57">
        <f t="shared" si="94"/>
        <v>2555</v>
      </c>
      <c r="JR82" s="172">
        <f t="shared" si="95"/>
        <v>-691</v>
      </c>
      <c r="JS82" s="163">
        <f t="shared" si="96"/>
        <v>-0.2128773875539125</v>
      </c>
      <c r="JU82" s="171" t="str">
        <f t="shared" si="154"/>
        <v>Valkeakoski</v>
      </c>
      <c r="JV82" s="57">
        <f t="shared" si="155"/>
        <v>2343</v>
      </c>
      <c r="JW82" s="57">
        <f t="shared" si="156"/>
        <v>2531</v>
      </c>
      <c r="JX82" s="57">
        <f t="shared" si="157"/>
        <v>3301</v>
      </c>
      <c r="JY82" s="57">
        <f t="shared" si="158"/>
        <v>3687</v>
      </c>
      <c r="JZ82" s="172">
        <f t="shared" si="159"/>
        <v>1344</v>
      </c>
      <c r="KA82" s="163">
        <f t="shared" si="160"/>
        <v>0.57362355953905242</v>
      </c>
    </row>
    <row r="83" spans="2:287" x14ac:dyDescent="0.25">
      <c r="B83" s="10" t="str">
        <f>Pohjatiedot!C52</f>
        <v>Vesilahti</v>
      </c>
      <c r="C83" s="11">
        <f>Pohjatiedot!D52</f>
        <v>38</v>
      </c>
      <c r="D83" s="11">
        <f>Pohjatiedot!E52</f>
        <v>33</v>
      </c>
      <c r="E83" s="11">
        <f>Pohjatiedot!F52</f>
        <v>33</v>
      </c>
      <c r="F83" s="11">
        <f>Pohjatiedot!G52</f>
        <v>32</v>
      </c>
      <c r="G83" s="11">
        <f>Pohjatiedot!H52</f>
        <v>32</v>
      </c>
      <c r="H83" s="11">
        <f>Pohjatiedot!I52</f>
        <v>32</v>
      </c>
      <c r="I83" s="11">
        <f>Pohjatiedot!J52</f>
        <v>32</v>
      </c>
      <c r="J83" s="11">
        <f>Pohjatiedot!K52</f>
        <v>32</v>
      </c>
      <c r="K83" s="11">
        <f>Pohjatiedot!L52</f>
        <v>32</v>
      </c>
      <c r="L83" s="11">
        <f>Pohjatiedot!M52</f>
        <v>32</v>
      </c>
      <c r="M83" s="11">
        <f>Pohjatiedot!N52</f>
        <v>32</v>
      </c>
      <c r="N83" s="11">
        <f>Pohjatiedot!O52</f>
        <v>32</v>
      </c>
      <c r="O83" s="11">
        <f>Pohjatiedot!P52</f>
        <v>32</v>
      </c>
      <c r="P83" s="12">
        <f t="shared" si="98"/>
        <v>-6</v>
      </c>
      <c r="Q83" s="163">
        <f t="shared" si="99"/>
        <v>-0.15789473684210531</v>
      </c>
      <c r="S83" s="10" t="str">
        <f>Pohjatiedot!S52</f>
        <v>Vesilahti</v>
      </c>
      <c r="T83" s="11">
        <f>Pohjatiedot!T52</f>
        <v>248</v>
      </c>
      <c r="U83" s="11">
        <f>Pohjatiedot!U52</f>
        <v>226</v>
      </c>
      <c r="V83" s="11">
        <f>Pohjatiedot!V52</f>
        <v>222</v>
      </c>
      <c r="W83" s="11">
        <f>Pohjatiedot!W52</f>
        <v>207</v>
      </c>
      <c r="X83" s="11">
        <f>Pohjatiedot!X52</f>
        <v>193</v>
      </c>
      <c r="Y83" s="11">
        <f>Pohjatiedot!Y52</f>
        <v>186</v>
      </c>
      <c r="Z83" s="11">
        <f>Pohjatiedot!Z52</f>
        <v>182</v>
      </c>
      <c r="AA83" s="11">
        <f>Pohjatiedot!AA52</f>
        <v>182</v>
      </c>
      <c r="AB83" s="11">
        <f>Pohjatiedot!AB52</f>
        <v>181</v>
      </c>
      <c r="AC83" s="11">
        <f>Pohjatiedot!AC52</f>
        <v>181</v>
      </c>
      <c r="AD83" s="11">
        <f>Pohjatiedot!AD52</f>
        <v>181</v>
      </c>
      <c r="AE83" s="11">
        <f>Pohjatiedot!AE52</f>
        <v>181</v>
      </c>
      <c r="AF83" s="11">
        <f>Pohjatiedot!AF52</f>
        <v>181</v>
      </c>
      <c r="AG83" s="12">
        <f t="shared" si="100"/>
        <v>-67</v>
      </c>
      <c r="AH83" s="163">
        <f t="shared" si="101"/>
        <v>-0.27016129032258063</v>
      </c>
      <c r="AJ83" s="10" t="str">
        <f>Pohjatiedot!AI52</f>
        <v>Vesilahti</v>
      </c>
      <c r="AK83" s="11">
        <f>Pohjatiedot!AJ52</f>
        <v>70</v>
      </c>
      <c r="AL83" s="11">
        <f>Pohjatiedot!AK52</f>
        <v>65</v>
      </c>
      <c r="AM83" s="11">
        <f>Pohjatiedot!AL52</f>
        <v>42</v>
      </c>
      <c r="AN83" s="11">
        <f>Pohjatiedot!AM52</f>
        <v>54</v>
      </c>
      <c r="AO83" s="11">
        <f>Pohjatiedot!AN52</f>
        <v>53</v>
      </c>
      <c r="AP83" s="11">
        <f>Pohjatiedot!AO52</f>
        <v>46</v>
      </c>
      <c r="AQ83" s="11">
        <f>Pohjatiedot!AP52</f>
        <v>44</v>
      </c>
      <c r="AR83" s="11">
        <f>Pohjatiedot!AQ52</f>
        <v>39</v>
      </c>
      <c r="AS83" s="11">
        <f>Pohjatiedot!AR52</f>
        <v>39</v>
      </c>
      <c r="AT83" s="11">
        <f>Pohjatiedot!AS52</f>
        <v>39</v>
      </c>
      <c r="AU83" s="11">
        <f>Pohjatiedot!AT52</f>
        <v>39</v>
      </c>
      <c r="AV83" s="11">
        <f>Pohjatiedot!AU52</f>
        <v>39</v>
      </c>
      <c r="AW83" s="11">
        <f>Pohjatiedot!AV52</f>
        <v>39</v>
      </c>
      <c r="AX83" s="12">
        <f t="shared" si="102"/>
        <v>-31</v>
      </c>
      <c r="AY83" s="163">
        <f t="shared" si="103"/>
        <v>-0.44285714285714284</v>
      </c>
      <c r="AZ83" s="16"/>
      <c r="BA83" s="10" t="str">
        <f t="shared" si="161"/>
        <v>Vesilahti</v>
      </c>
      <c r="BB83" s="11">
        <f t="shared" si="162"/>
        <v>318</v>
      </c>
      <c r="BC83" s="11">
        <f t="shared" si="163"/>
        <v>291</v>
      </c>
      <c r="BD83" s="11">
        <f t="shared" si="164"/>
        <v>264</v>
      </c>
      <c r="BE83" s="11">
        <f t="shared" si="165"/>
        <v>261</v>
      </c>
      <c r="BF83" s="11">
        <f t="shared" si="166"/>
        <v>246</v>
      </c>
      <c r="BG83" s="11">
        <f t="shared" si="167"/>
        <v>232</v>
      </c>
      <c r="BH83" s="11">
        <f t="shared" si="168"/>
        <v>226</v>
      </c>
      <c r="BI83" s="11">
        <f t="shared" si="169"/>
        <v>221</v>
      </c>
      <c r="BJ83" s="11">
        <f t="shared" si="170"/>
        <v>220</v>
      </c>
      <c r="BK83" s="11">
        <f t="shared" si="171"/>
        <v>220</v>
      </c>
      <c r="BL83" s="11">
        <f t="shared" si="172"/>
        <v>220</v>
      </c>
      <c r="BM83" s="11">
        <f t="shared" si="173"/>
        <v>220</v>
      </c>
      <c r="BN83" s="11">
        <f t="shared" si="174"/>
        <v>220</v>
      </c>
      <c r="BO83" s="12">
        <f t="shared" si="175"/>
        <v>-98</v>
      </c>
      <c r="BP83" s="163">
        <f t="shared" si="107"/>
        <v>-0.30817610062893086</v>
      </c>
      <c r="BR83" s="10" t="str">
        <f>Pohjatiedot!AY52</f>
        <v>Vesilahti</v>
      </c>
      <c r="BS83" s="11">
        <f>Pohjatiedot!AZ52</f>
        <v>416</v>
      </c>
      <c r="BT83" s="11">
        <f>Pohjatiedot!BA52</f>
        <v>403</v>
      </c>
      <c r="BU83" s="11">
        <f>Pohjatiedot!BB52</f>
        <v>414</v>
      </c>
      <c r="BV83" s="11">
        <f>Pohjatiedot!BC52</f>
        <v>380</v>
      </c>
      <c r="BW83" s="11">
        <f>Pohjatiedot!BD52</f>
        <v>359</v>
      </c>
      <c r="BX83" s="11">
        <f>Pohjatiedot!BE52</f>
        <v>347</v>
      </c>
      <c r="BY83" s="11">
        <f>Pohjatiedot!BF52</f>
        <v>330</v>
      </c>
      <c r="BZ83" s="11">
        <f>Pohjatiedot!BG52</f>
        <v>307</v>
      </c>
      <c r="CA83" s="11">
        <f>Pohjatiedot!BH52</f>
        <v>284</v>
      </c>
      <c r="CB83" s="11">
        <f>Pohjatiedot!BI52</f>
        <v>278</v>
      </c>
      <c r="CC83" s="11">
        <f>Pohjatiedot!BJ52</f>
        <v>264</v>
      </c>
      <c r="CD83" s="11">
        <f>Pohjatiedot!BK52</f>
        <v>251</v>
      </c>
      <c r="CE83" s="11">
        <f>Pohjatiedot!BL52</f>
        <v>245</v>
      </c>
      <c r="CF83" s="12">
        <f t="shared" si="108"/>
        <v>-171</v>
      </c>
      <c r="CG83" s="163">
        <f t="shared" si="109"/>
        <v>-0.41105769230769229</v>
      </c>
      <c r="CI83" s="10" t="str">
        <f>Pohjatiedot!BO52</f>
        <v>Vesilahti</v>
      </c>
      <c r="CJ83" s="11">
        <f>Pohjatiedot!BP52</f>
        <v>229</v>
      </c>
      <c r="CK83" s="11">
        <f>Pohjatiedot!BQ52</f>
        <v>227</v>
      </c>
      <c r="CL83" s="11">
        <f>Pohjatiedot!BR52</f>
        <v>213</v>
      </c>
      <c r="CM83" s="11">
        <f>Pohjatiedot!BS52</f>
        <v>210</v>
      </c>
      <c r="CN83" s="11">
        <f>Pohjatiedot!BT52</f>
        <v>203</v>
      </c>
      <c r="CO83" s="11">
        <f>Pohjatiedot!BU52</f>
        <v>215</v>
      </c>
      <c r="CP83" s="11">
        <f>Pohjatiedot!BV52</f>
        <v>202</v>
      </c>
      <c r="CQ83" s="11">
        <f>Pohjatiedot!BW52</f>
        <v>196</v>
      </c>
      <c r="CR83" s="11">
        <f>Pohjatiedot!BX52</f>
        <v>194</v>
      </c>
      <c r="CS83" s="11">
        <f>Pohjatiedot!BY52</f>
        <v>179</v>
      </c>
      <c r="CT83" s="11">
        <f>Pohjatiedot!BZ52</f>
        <v>165</v>
      </c>
      <c r="CU83" s="11">
        <f>Pohjatiedot!CA52</f>
        <v>154</v>
      </c>
      <c r="CV83" s="11">
        <f>Pohjatiedot!CB52</f>
        <v>156</v>
      </c>
      <c r="CW83" s="12">
        <f t="shared" si="110"/>
        <v>-73</v>
      </c>
      <c r="CX83" s="163">
        <f t="shared" si="111"/>
        <v>-0.31877729257641918</v>
      </c>
      <c r="CZ83" s="10" t="str">
        <f>Pohjatiedot!CE52</f>
        <v>Vesilahti</v>
      </c>
      <c r="DA83" s="11">
        <f>Pohjatiedot!CF52</f>
        <v>191</v>
      </c>
      <c r="DB83" s="11">
        <f>Pohjatiedot!CG52</f>
        <v>212</v>
      </c>
      <c r="DC83" s="11">
        <f>Pohjatiedot!CH52</f>
        <v>209</v>
      </c>
      <c r="DD83" s="11">
        <f>Pohjatiedot!CI52</f>
        <v>208</v>
      </c>
      <c r="DE83" s="11">
        <f>Pohjatiedot!CJ52</f>
        <v>210</v>
      </c>
      <c r="DF83" s="11">
        <f>Pohjatiedot!CK52</f>
        <v>194</v>
      </c>
      <c r="DG83" s="11">
        <f>Pohjatiedot!CL52</f>
        <v>192</v>
      </c>
      <c r="DH83" s="11">
        <f>Pohjatiedot!CM52</f>
        <v>189</v>
      </c>
      <c r="DI83" s="11">
        <f>Pohjatiedot!CN52</f>
        <v>198</v>
      </c>
      <c r="DJ83" s="11">
        <f>Pohjatiedot!CO52</f>
        <v>186</v>
      </c>
      <c r="DK83" s="11">
        <f>Pohjatiedot!CP52</f>
        <v>181</v>
      </c>
      <c r="DL83" s="11">
        <f>Pohjatiedot!CQ52</f>
        <v>181</v>
      </c>
      <c r="DM83" s="11">
        <f>Pohjatiedot!CR52</f>
        <v>164</v>
      </c>
      <c r="DN83" s="12">
        <f t="shared" si="112"/>
        <v>-27</v>
      </c>
      <c r="DO83" s="163">
        <f t="shared" si="113"/>
        <v>-0.1413612565445026</v>
      </c>
      <c r="DQ83" s="10" t="str">
        <f>Pohjatiedot!CU52</f>
        <v>Vesilahti</v>
      </c>
      <c r="DR83" s="11">
        <f>Pohjatiedot!CV52</f>
        <v>151</v>
      </c>
      <c r="DS83" s="11">
        <f>Pohjatiedot!CW52</f>
        <v>156</v>
      </c>
      <c r="DT83" s="11">
        <f>Pohjatiedot!CX52</f>
        <v>163</v>
      </c>
      <c r="DU83" s="11">
        <f>Pohjatiedot!CY52</f>
        <v>175</v>
      </c>
      <c r="DV83" s="11">
        <f>Pohjatiedot!CZ52</f>
        <v>189</v>
      </c>
      <c r="DW83" s="11">
        <f>Pohjatiedot!DA52</f>
        <v>185</v>
      </c>
      <c r="DX83" s="11">
        <f>Pohjatiedot!DB52</f>
        <v>191</v>
      </c>
      <c r="DY83" s="11">
        <f>Pohjatiedot!DC52</f>
        <v>197</v>
      </c>
      <c r="DZ83" s="11">
        <f>Pohjatiedot!DD52</f>
        <v>183</v>
      </c>
      <c r="EA83" s="11">
        <f>Pohjatiedot!DE52</f>
        <v>185</v>
      </c>
      <c r="EB83" s="11">
        <f>Pohjatiedot!DF52</f>
        <v>190</v>
      </c>
      <c r="EC83" s="11">
        <f>Pohjatiedot!DG52</f>
        <v>186</v>
      </c>
      <c r="ED83" s="11">
        <f>Pohjatiedot!DH52</f>
        <v>179</v>
      </c>
      <c r="EE83" s="12">
        <f t="shared" si="114"/>
        <v>28</v>
      </c>
      <c r="EF83" s="163">
        <f t="shared" si="115"/>
        <v>0.185430463576159</v>
      </c>
      <c r="EH83" s="10" t="str">
        <f>Pohjatiedot!DK52</f>
        <v>Vesilahti</v>
      </c>
      <c r="EI83" s="11">
        <f>Pohjatiedot!DL52</f>
        <v>2243</v>
      </c>
      <c r="EJ83" s="11">
        <f>Pohjatiedot!DM52</f>
        <v>2235</v>
      </c>
      <c r="EK83" s="11">
        <f>Pohjatiedot!DN52</f>
        <v>2227</v>
      </c>
      <c r="EL83" s="11">
        <f>Pohjatiedot!DO52</f>
        <v>2215</v>
      </c>
      <c r="EM83" s="11">
        <f>Pohjatiedot!DP52</f>
        <v>2197</v>
      </c>
      <c r="EN83" s="11">
        <f>Pohjatiedot!DQ52</f>
        <v>2197</v>
      </c>
      <c r="EO83" s="11">
        <f>Pohjatiedot!DR52</f>
        <v>2190</v>
      </c>
      <c r="EP83" s="11">
        <f>Pohjatiedot!DS52</f>
        <v>2177</v>
      </c>
      <c r="EQ83" s="11">
        <f>Pohjatiedot!DT52</f>
        <v>2170</v>
      </c>
      <c r="ER83" s="11">
        <f>Pohjatiedot!DU52</f>
        <v>2164</v>
      </c>
      <c r="ES83" s="11">
        <f>Pohjatiedot!DV52</f>
        <v>2144</v>
      </c>
      <c r="ET83" s="11">
        <f>Pohjatiedot!DW52</f>
        <v>2129</v>
      </c>
      <c r="EU83" s="11">
        <f>Pohjatiedot!DX52</f>
        <v>2124</v>
      </c>
      <c r="EV83" s="12">
        <f t="shared" si="116"/>
        <v>-119</v>
      </c>
      <c r="EW83" s="163">
        <f t="shared" si="117"/>
        <v>-5.3053945608559916E-2</v>
      </c>
      <c r="EY83" s="10" t="str">
        <f>Pohjatiedot!EA52</f>
        <v>Vesilahti</v>
      </c>
      <c r="EZ83" s="11">
        <f>Pohjatiedot!EB52</f>
        <v>463</v>
      </c>
      <c r="FA83" s="11">
        <f>Pohjatiedot!EC52</f>
        <v>482</v>
      </c>
      <c r="FB83" s="11">
        <f>Pohjatiedot!ED52</f>
        <v>488</v>
      </c>
      <c r="FC83" s="11">
        <f>Pohjatiedot!EE52</f>
        <v>502</v>
      </c>
      <c r="FD83" s="11">
        <f>Pohjatiedot!EF52</f>
        <v>509</v>
      </c>
      <c r="FE83" s="11">
        <f>Pohjatiedot!EG52</f>
        <v>505</v>
      </c>
      <c r="FF83" s="11">
        <f>Pohjatiedot!EH52</f>
        <v>502</v>
      </c>
      <c r="FG83" s="11">
        <f>Pohjatiedot!EI52</f>
        <v>512</v>
      </c>
      <c r="FH83" s="11">
        <f>Pohjatiedot!EJ52</f>
        <v>519</v>
      </c>
      <c r="FI83" s="11">
        <f>Pohjatiedot!EK52</f>
        <v>518</v>
      </c>
      <c r="FJ83" s="11">
        <f>Pohjatiedot!EL52</f>
        <v>535</v>
      </c>
      <c r="FK83" s="11">
        <f>Pohjatiedot!EM52</f>
        <v>549</v>
      </c>
      <c r="FL83" s="11">
        <f>Pohjatiedot!EN52</f>
        <v>556</v>
      </c>
      <c r="FM83" s="12">
        <f t="shared" si="118"/>
        <v>93</v>
      </c>
      <c r="FN83" s="163">
        <f t="shared" si="119"/>
        <v>0.20086393088552912</v>
      </c>
      <c r="FP83" s="10" t="str">
        <f>Pohjatiedot!EQ52</f>
        <v>Vesilahti</v>
      </c>
      <c r="FQ83" s="11">
        <f>Pohjatiedot!ER52</f>
        <v>227</v>
      </c>
      <c r="FR83" s="11">
        <f>Pohjatiedot!ES52</f>
        <v>231</v>
      </c>
      <c r="FS83" s="11">
        <f>Pohjatiedot!ET52</f>
        <v>241</v>
      </c>
      <c r="FT83" s="11">
        <f>Pohjatiedot!EU52</f>
        <v>249</v>
      </c>
      <c r="FU83" s="11">
        <f>Pohjatiedot!EV52</f>
        <v>269</v>
      </c>
      <c r="FV83" s="11">
        <f>Pohjatiedot!EW52</f>
        <v>293</v>
      </c>
      <c r="FW83" s="11">
        <f>Pohjatiedot!EX52</f>
        <v>310</v>
      </c>
      <c r="FX83" s="11">
        <f>Pohjatiedot!EY52</f>
        <v>326</v>
      </c>
      <c r="FY83" s="11">
        <f>Pohjatiedot!EZ52</f>
        <v>341</v>
      </c>
      <c r="FZ83" s="11">
        <f>Pohjatiedot!FA52</f>
        <v>360</v>
      </c>
      <c r="GA83" s="11">
        <f>Pohjatiedot!FB52</f>
        <v>376</v>
      </c>
      <c r="GB83" s="11">
        <f>Pohjatiedot!FC52</f>
        <v>393</v>
      </c>
      <c r="GC83" s="11">
        <f>Pohjatiedot!FD52</f>
        <v>396</v>
      </c>
      <c r="GD83" s="12">
        <f t="shared" si="120"/>
        <v>169</v>
      </c>
      <c r="GE83" s="163">
        <f t="shared" si="121"/>
        <v>0.74449339207048459</v>
      </c>
      <c r="GG83" s="10" t="str">
        <f>Pohjatiedot!FG52</f>
        <v>Vesilahti</v>
      </c>
      <c r="GH83" s="11">
        <f>Pohjatiedot!FH52</f>
        <v>117</v>
      </c>
      <c r="GI83" s="11">
        <f>Pohjatiedot!FI52</f>
        <v>111</v>
      </c>
      <c r="GJ83" s="11">
        <f>Pohjatiedot!FJ52</f>
        <v>115</v>
      </c>
      <c r="GK83" s="11">
        <f>Pohjatiedot!FK52</f>
        <v>118</v>
      </c>
      <c r="GL83" s="11">
        <f>Pohjatiedot!FL52</f>
        <v>117</v>
      </c>
      <c r="GM83" s="11">
        <f>Pohjatiedot!FM52</f>
        <v>112</v>
      </c>
      <c r="GN83" s="11">
        <f>Pohjatiedot!FN52</f>
        <v>118</v>
      </c>
      <c r="GO83" s="11">
        <f>Pohjatiedot!FO52</f>
        <v>119</v>
      </c>
      <c r="GP83" s="11">
        <f>Pohjatiedot!FP52</f>
        <v>120</v>
      </c>
      <c r="GQ83" s="11">
        <f>Pohjatiedot!FQ52</f>
        <v>124</v>
      </c>
      <c r="GR83" s="11">
        <f>Pohjatiedot!FR52</f>
        <v>124</v>
      </c>
      <c r="GS83" s="11">
        <f>Pohjatiedot!FS52</f>
        <v>124</v>
      </c>
      <c r="GT83" s="11">
        <f>Pohjatiedot!FT52</f>
        <v>134</v>
      </c>
      <c r="GU83" s="12">
        <f t="shared" si="122"/>
        <v>17</v>
      </c>
      <c r="GV83" s="163">
        <f t="shared" si="123"/>
        <v>0.14529914529914523</v>
      </c>
      <c r="GX83" s="10" t="str">
        <f>Pohjatiedot!FW52</f>
        <v>Vesilahti</v>
      </c>
      <c r="GY83" s="11">
        <f>Pohjatiedot!FX52</f>
        <v>4393</v>
      </c>
      <c r="GZ83" s="11">
        <f>Pohjatiedot!FY52</f>
        <v>4381</v>
      </c>
      <c r="HA83" s="11">
        <f>Pohjatiedot!FZ52</f>
        <v>4367</v>
      </c>
      <c r="HB83" s="11">
        <f>Pohjatiedot!GA52</f>
        <v>4350</v>
      </c>
      <c r="HC83" s="11">
        <f>Pohjatiedot!GB52</f>
        <v>4331</v>
      </c>
      <c r="HD83" s="11">
        <f>Pohjatiedot!GC52</f>
        <v>4312</v>
      </c>
      <c r="HE83" s="11">
        <f>Pohjatiedot!GD52</f>
        <v>4293</v>
      </c>
      <c r="HF83" s="11">
        <f>Pohjatiedot!GE52</f>
        <v>4276</v>
      </c>
      <c r="HG83" s="11">
        <f>Pohjatiedot!GF52</f>
        <v>4261</v>
      </c>
      <c r="HH83" s="11">
        <f>Pohjatiedot!GG52</f>
        <v>4246</v>
      </c>
      <c r="HI83" s="11">
        <f>Pohjatiedot!GH52</f>
        <v>4231</v>
      </c>
      <c r="HJ83" s="11">
        <f>Pohjatiedot!GI52</f>
        <v>4219</v>
      </c>
      <c r="HK83" s="11">
        <f>Pohjatiedot!GJ52</f>
        <v>4206</v>
      </c>
      <c r="HL83" s="12">
        <f t="shared" si="124"/>
        <v>-187</v>
      </c>
      <c r="HM83" s="163">
        <f t="shared" si="125"/>
        <v>-4.2567721374914602E-2</v>
      </c>
      <c r="HO83" s="171" t="str">
        <f t="shared" si="126"/>
        <v>Vesilahti</v>
      </c>
      <c r="HP83" s="57">
        <f t="shared" si="127"/>
        <v>4393</v>
      </c>
      <c r="HQ83" s="57">
        <f t="shared" si="128"/>
        <v>4367</v>
      </c>
      <c r="HR83" s="57">
        <f t="shared" si="129"/>
        <v>4276</v>
      </c>
      <c r="HS83" s="57">
        <f t="shared" si="130"/>
        <v>4206</v>
      </c>
      <c r="HT83" s="172">
        <f t="shared" si="131"/>
        <v>-187</v>
      </c>
      <c r="HU83" s="163">
        <f t="shared" si="132"/>
        <v>-4.2567721374914602E-2</v>
      </c>
      <c r="HW83" s="171" t="str">
        <f t="shared" si="74"/>
        <v>Vesilahti</v>
      </c>
      <c r="HX83" s="57">
        <f t="shared" si="75"/>
        <v>38</v>
      </c>
      <c r="HY83" s="57">
        <f t="shared" si="76"/>
        <v>33</v>
      </c>
      <c r="HZ83" s="57">
        <f t="shared" si="77"/>
        <v>32</v>
      </c>
      <c r="IA83" s="57">
        <f t="shared" si="78"/>
        <v>32</v>
      </c>
      <c r="IB83" s="172">
        <f t="shared" si="79"/>
        <v>-6</v>
      </c>
      <c r="IC83" s="163">
        <f t="shared" si="80"/>
        <v>-0.15789473684210531</v>
      </c>
      <c r="IE83" s="171" t="str">
        <f t="shared" si="133"/>
        <v>Vesilahti</v>
      </c>
      <c r="IF83" s="57">
        <f t="shared" si="134"/>
        <v>318</v>
      </c>
      <c r="IG83" s="57">
        <f t="shared" si="135"/>
        <v>264</v>
      </c>
      <c r="IH83" s="57">
        <f t="shared" si="136"/>
        <v>221</v>
      </c>
      <c r="II83" s="57">
        <f t="shared" si="137"/>
        <v>220</v>
      </c>
      <c r="IJ83" s="172">
        <f t="shared" si="138"/>
        <v>-98</v>
      </c>
      <c r="IK83" s="9">
        <f t="shared" si="139"/>
        <v>-11.731999999999999</v>
      </c>
      <c r="IL83" s="163">
        <f t="shared" si="57"/>
        <v>-0.30817610062893086</v>
      </c>
      <c r="IN83" s="171" t="str">
        <f t="shared" si="140"/>
        <v>Vesilahti</v>
      </c>
      <c r="IO83" s="57">
        <f t="shared" si="141"/>
        <v>416</v>
      </c>
      <c r="IP83" s="57">
        <f t="shared" si="142"/>
        <v>414</v>
      </c>
      <c r="IQ83" s="57">
        <f t="shared" si="143"/>
        <v>307</v>
      </c>
      <c r="IR83" s="57">
        <f t="shared" si="144"/>
        <v>245</v>
      </c>
      <c r="IS83" s="172">
        <f t="shared" si="145"/>
        <v>-171</v>
      </c>
      <c r="IT83" s="9">
        <f t="shared" si="146"/>
        <v>-8.5500000000000007</v>
      </c>
      <c r="IU83" s="163">
        <f t="shared" si="82"/>
        <v>-0.41105769230769229</v>
      </c>
      <c r="IW83" s="171" t="str">
        <f t="shared" si="83"/>
        <v>Vesilahti</v>
      </c>
      <c r="IX83" s="57">
        <f t="shared" si="84"/>
        <v>2243</v>
      </c>
      <c r="IY83" s="57">
        <f t="shared" si="85"/>
        <v>2227</v>
      </c>
      <c r="IZ83" s="57">
        <f t="shared" si="86"/>
        <v>2177</v>
      </c>
      <c r="JA83" s="57">
        <f t="shared" si="87"/>
        <v>2124</v>
      </c>
      <c r="JB83" s="172">
        <f t="shared" si="88"/>
        <v>-119</v>
      </c>
      <c r="JC83" s="163">
        <f t="shared" si="89"/>
        <v>-5.3053945608559916E-2</v>
      </c>
      <c r="JE83" s="171" t="str">
        <f t="shared" si="147"/>
        <v>Vesilahti</v>
      </c>
      <c r="JF83" s="57">
        <f t="shared" si="148"/>
        <v>807</v>
      </c>
      <c r="JG83" s="57">
        <f t="shared" si="149"/>
        <v>844</v>
      </c>
      <c r="JH83" s="57">
        <f t="shared" si="150"/>
        <v>957</v>
      </c>
      <c r="JI83" s="57">
        <f t="shared" si="151"/>
        <v>1086</v>
      </c>
      <c r="JJ83" s="172">
        <f t="shared" si="152"/>
        <v>279</v>
      </c>
      <c r="JK83" s="163">
        <f t="shared" si="153"/>
        <v>0.34572490706319692</v>
      </c>
      <c r="JM83" s="171" t="str">
        <f t="shared" si="90"/>
        <v>Vesilahti</v>
      </c>
      <c r="JN83" s="57">
        <f t="shared" si="91"/>
        <v>463</v>
      </c>
      <c r="JO83" s="57">
        <f t="shared" si="92"/>
        <v>488</v>
      </c>
      <c r="JP83" s="57">
        <f t="shared" si="93"/>
        <v>512</v>
      </c>
      <c r="JQ83" s="57">
        <f t="shared" si="94"/>
        <v>556</v>
      </c>
      <c r="JR83" s="172">
        <f t="shared" si="95"/>
        <v>93</v>
      </c>
      <c r="JS83" s="163">
        <f t="shared" si="96"/>
        <v>0.20086393088552912</v>
      </c>
      <c r="JU83" s="171" t="str">
        <f t="shared" si="154"/>
        <v>Vesilahti</v>
      </c>
      <c r="JV83" s="57">
        <f t="shared" si="155"/>
        <v>344</v>
      </c>
      <c r="JW83" s="57">
        <f t="shared" si="156"/>
        <v>356</v>
      </c>
      <c r="JX83" s="57">
        <f t="shared" si="157"/>
        <v>445</v>
      </c>
      <c r="JY83" s="57">
        <f t="shared" si="158"/>
        <v>530</v>
      </c>
      <c r="JZ83" s="172">
        <f t="shared" si="159"/>
        <v>186</v>
      </c>
      <c r="KA83" s="163">
        <f t="shared" si="160"/>
        <v>0.54069767441860472</v>
      </c>
    </row>
    <row r="84" spans="2:287" x14ac:dyDescent="0.25">
      <c r="B84" s="10" t="str">
        <f>Pohjatiedot!C53</f>
        <v>Virrat</v>
      </c>
      <c r="C84" s="11">
        <f>Pohjatiedot!D53</f>
        <v>38</v>
      </c>
      <c r="D84" s="11">
        <f>Pohjatiedot!E53</f>
        <v>35</v>
      </c>
      <c r="E84" s="11">
        <f>Pohjatiedot!F53</f>
        <v>34</v>
      </c>
      <c r="F84" s="11">
        <f>Pohjatiedot!G53</f>
        <v>33</v>
      </c>
      <c r="G84" s="11">
        <f>Pohjatiedot!H53</f>
        <v>33</v>
      </c>
      <c r="H84" s="11">
        <f>Pohjatiedot!I53</f>
        <v>32</v>
      </c>
      <c r="I84" s="11">
        <f>Pohjatiedot!J53</f>
        <v>31</v>
      </c>
      <c r="J84" s="11">
        <f>Pohjatiedot!K53</f>
        <v>31</v>
      </c>
      <c r="K84" s="11">
        <f>Pohjatiedot!L53</f>
        <v>31</v>
      </c>
      <c r="L84" s="11">
        <f>Pohjatiedot!M53</f>
        <v>30</v>
      </c>
      <c r="M84" s="11">
        <f>Pohjatiedot!N53</f>
        <v>30</v>
      </c>
      <c r="N84" s="11">
        <f>Pohjatiedot!O53</f>
        <v>30</v>
      </c>
      <c r="O84" s="11">
        <f>Pohjatiedot!P53</f>
        <v>29</v>
      </c>
      <c r="P84" s="12">
        <f t="shared" si="98"/>
        <v>-9</v>
      </c>
      <c r="Q84" s="163">
        <f t="shared" si="99"/>
        <v>-0.23684210526315785</v>
      </c>
      <c r="S84" s="10" t="str">
        <f>Pohjatiedot!S53</f>
        <v>Virrat</v>
      </c>
      <c r="T84" s="11">
        <f>Pohjatiedot!T53</f>
        <v>236</v>
      </c>
      <c r="U84" s="11">
        <f>Pohjatiedot!U53</f>
        <v>213</v>
      </c>
      <c r="V84" s="11">
        <f>Pohjatiedot!V53</f>
        <v>202</v>
      </c>
      <c r="W84" s="11">
        <f>Pohjatiedot!W53</f>
        <v>190</v>
      </c>
      <c r="X84" s="11">
        <f>Pohjatiedot!X53</f>
        <v>176</v>
      </c>
      <c r="Y84" s="11">
        <f>Pohjatiedot!Y53</f>
        <v>172</v>
      </c>
      <c r="Z84" s="11">
        <f>Pohjatiedot!Z53</f>
        <v>167</v>
      </c>
      <c r="AA84" s="11">
        <f>Pohjatiedot!AA53</f>
        <v>165</v>
      </c>
      <c r="AB84" s="11">
        <f>Pohjatiedot!AB53</f>
        <v>161</v>
      </c>
      <c r="AC84" s="11">
        <f>Pohjatiedot!AC53</f>
        <v>160</v>
      </c>
      <c r="AD84" s="11">
        <f>Pohjatiedot!AD53</f>
        <v>158</v>
      </c>
      <c r="AE84" s="11">
        <f>Pohjatiedot!AE53</f>
        <v>156</v>
      </c>
      <c r="AF84" s="11">
        <f>Pohjatiedot!AF53</f>
        <v>155</v>
      </c>
      <c r="AG84" s="12">
        <f t="shared" si="100"/>
        <v>-81</v>
      </c>
      <c r="AH84" s="163">
        <f t="shared" si="101"/>
        <v>-0.34322033898305082</v>
      </c>
      <c r="AJ84" s="10" t="str">
        <f>Pohjatiedot!AI53</f>
        <v>Virrat</v>
      </c>
      <c r="AK84" s="11">
        <f>Pohjatiedot!AJ53</f>
        <v>54</v>
      </c>
      <c r="AL84" s="11">
        <f>Pohjatiedot!AK53</f>
        <v>58</v>
      </c>
      <c r="AM84" s="11">
        <f>Pohjatiedot!AL53</f>
        <v>44</v>
      </c>
      <c r="AN84" s="11">
        <f>Pohjatiedot!AM53</f>
        <v>45</v>
      </c>
      <c r="AO84" s="11">
        <f>Pohjatiedot!AN53</f>
        <v>47</v>
      </c>
      <c r="AP84" s="11">
        <f>Pohjatiedot!AO53</f>
        <v>37</v>
      </c>
      <c r="AQ84" s="11">
        <f>Pohjatiedot!AP53</f>
        <v>38</v>
      </c>
      <c r="AR84" s="11">
        <f>Pohjatiedot!AQ53</f>
        <v>34</v>
      </c>
      <c r="AS84" s="11">
        <f>Pohjatiedot!AR53</f>
        <v>35</v>
      </c>
      <c r="AT84" s="11">
        <f>Pohjatiedot!AS53</f>
        <v>33</v>
      </c>
      <c r="AU84" s="11">
        <f>Pohjatiedot!AT53</f>
        <v>33</v>
      </c>
      <c r="AV84" s="11">
        <f>Pohjatiedot!AU53</f>
        <v>33</v>
      </c>
      <c r="AW84" s="11">
        <f>Pohjatiedot!AV53</f>
        <v>33</v>
      </c>
      <c r="AX84" s="12">
        <f t="shared" si="102"/>
        <v>-21</v>
      </c>
      <c r="AY84" s="163">
        <f t="shared" si="103"/>
        <v>-0.38888888888888884</v>
      </c>
      <c r="AZ84" s="16"/>
      <c r="BA84" s="10" t="str">
        <f t="shared" si="161"/>
        <v>Virrat</v>
      </c>
      <c r="BB84" s="11">
        <f t="shared" si="162"/>
        <v>290</v>
      </c>
      <c r="BC84" s="11">
        <f t="shared" si="163"/>
        <v>271</v>
      </c>
      <c r="BD84" s="11">
        <f t="shared" si="164"/>
        <v>246</v>
      </c>
      <c r="BE84" s="11">
        <f t="shared" si="165"/>
        <v>235</v>
      </c>
      <c r="BF84" s="11">
        <f t="shared" si="166"/>
        <v>223</v>
      </c>
      <c r="BG84" s="11">
        <f t="shared" si="167"/>
        <v>209</v>
      </c>
      <c r="BH84" s="11">
        <f t="shared" si="168"/>
        <v>205</v>
      </c>
      <c r="BI84" s="11">
        <f t="shared" si="169"/>
        <v>199</v>
      </c>
      <c r="BJ84" s="11">
        <f t="shared" si="170"/>
        <v>196</v>
      </c>
      <c r="BK84" s="11">
        <f t="shared" si="171"/>
        <v>193</v>
      </c>
      <c r="BL84" s="11">
        <f t="shared" si="172"/>
        <v>191</v>
      </c>
      <c r="BM84" s="11">
        <f t="shared" si="173"/>
        <v>189</v>
      </c>
      <c r="BN84" s="11">
        <f t="shared" si="174"/>
        <v>188</v>
      </c>
      <c r="BO84" s="12">
        <f t="shared" si="175"/>
        <v>-102</v>
      </c>
      <c r="BP84" s="163">
        <f t="shared" si="107"/>
        <v>-0.35172413793103452</v>
      </c>
      <c r="BR84" s="10" t="str">
        <f>Pohjatiedot!AY53</f>
        <v>Virrat</v>
      </c>
      <c r="BS84" s="11">
        <f>Pohjatiedot!AZ53</f>
        <v>371</v>
      </c>
      <c r="BT84" s="11">
        <f>Pohjatiedot!BA53</f>
        <v>356</v>
      </c>
      <c r="BU84" s="11">
        <f>Pohjatiedot!BB53</f>
        <v>354</v>
      </c>
      <c r="BV84" s="11">
        <f>Pohjatiedot!BC53</f>
        <v>345</v>
      </c>
      <c r="BW84" s="11">
        <f>Pohjatiedot!BD53</f>
        <v>317</v>
      </c>
      <c r="BX84" s="11">
        <f>Pohjatiedot!BE53</f>
        <v>305</v>
      </c>
      <c r="BY84" s="11">
        <f>Pohjatiedot!BF53</f>
        <v>283</v>
      </c>
      <c r="BZ84" s="11">
        <f>Pohjatiedot!BG53</f>
        <v>267</v>
      </c>
      <c r="CA84" s="11">
        <f>Pohjatiedot!BH53</f>
        <v>244</v>
      </c>
      <c r="CB84" s="11">
        <f>Pohjatiedot!BI53</f>
        <v>234</v>
      </c>
      <c r="CC84" s="11">
        <f>Pohjatiedot!BJ53</f>
        <v>222</v>
      </c>
      <c r="CD84" s="11">
        <f>Pohjatiedot!BK53</f>
        <v>209</v>
      </c>
      <c r="CE84" s="11">
        <f>Pohjatiedot!BL53</f>
        <v>205</v>
      </c>
      <c r="CF84" s="12">
        <f t="shared" si="108"/>
        <v>-166</v>
      </c>
      <c r="CG84" s="163">
        <f t="shared" si="109"/>
        <v>-0.44743935309973049</v>
      </c>
      <c r="CI84" s="10" t="str">
        <f>Pohjatiedot!BO53</f>
        <v>Virrat</v>
      </c>
      <c r="CJ84" s="11">
        <f>Pohjatiedot!BP53</f>
        <v>202</v>
      </c>
      <c r="CK84" s="11">
        <f>Pohjatiedot!BQ53</f>
        <v>196</v>
      </c>
      <c r="CL84" s="11">
        <f>Pohjatiedot!BR53</f>
        <v>190</v>
      </c>
      <c r="CM84" s="11">
        <f>Pohjatiedot!BS53</f>
        <v>180</v>
      </c>
      <c r="CN84" s="11">
        <f>Pohjatiedot!BT53</f>
        <v>182</v>
      </c>
      <c r="CO84" s="11">
        <f>Pohjatiedot!BU53</f>
        <v>182</v>
      </c>
      <c r="CP84" s="11">
        <f>Pohjatiedot!BV53</f>
        <v>188</v>
      </c>
      <c r="CQ84" s="11">
        <f>Pohjatiedot!BW53</f>
        <v>171</v>
      </c>
      <c r="CR84" s="11">
        <f>Pohjatiedot!BX53</f>
        <v>170</v>
      </c>
      <c r="CS84" s="11">
        <f>Pohjatiedot!BY53</f>
        <v>156</v>
      </c>
      <c r="CT84" s="11">
        <f>Pohjatiedot!BZ53</f>
        <v>149</v>
      </c>
      <c r="CU84" s="11">
        <f>Pohjatiedot!CA53</f>
        <v>137</v>
      </c>
      <c r="CV84" s="11">
        <f>Pohjatiedot!CB53</f>
        <v>129</v>
      </c>
      <c r="CW84" s="12">
        <f t="shared" si="110"/>
        <v>-73</v>
      </c>
      <c r="CX84" s="163">
        <f t="shared" si="111"/>
        <v>-0.36138613861386137</v>
      </c>
      <c r="CZ84" s="10" t="str">
        <f>Pohjatiedot!CE53</f>
        <v>Virrat</v>
      </c>
      <c r="DA84" s="11">
        <f>Pohjatiedot!CF53</f>
        <v>195</v>
      </c>
      <c r="DB84" s="11">
        <f>Pohjatiedot!CG53</f>
        <v>203</v>
      </c>
      <c r="DC84" s="11">
        <f>Pohjatiedot!CH53</f>
        <v>197</v>
      </c>
      <c r="DD84" s="11">
        <f>Pohjatiedot!CI53</f>
        <v>190</v>
      </c>
      <c r="DE84" s="11">
        <f>Pohjatiedot!CJ53</f>
        <v>186</v>
      </c>
      <c r="DF84" s="11">
        <f>Pohjatiedot!CK53</f>
        <v>180</v>
      </c>
      <c r="DG84" s="11">
        <f>Pohjatiedot!CL53</f>
        <v>170</v>
      </c>
      <c r="DH84" s="11">
        <f>Pohjatiedot!CM53</f>
        <v>174</v>
      </c>
      <c r="DI84" s="11">
        <f>Pohjatiedot!CN53</f>
        <v>174</v>
      </c>
      <c r="DJ84" s="11">
        <f>Pohjatiedot!CO53</f>
        <v>179</v>
      </c>
      <c r="DK84" s="11">
        <f>Pohjatiedot!CP53</f>
        <v>165</v>
      </c>
      <c r="DL84" s="11">
        <f>Pohjatiedot!CQ53</f>
        <v>164</v>
      </c>
      <c r="DM84" s="11">
        <f>Pohjatiedot!CR53</f>
        <v>152</v>
      </c>
      <c r="DN84" s="12">
        <f t="shared" si="112"/>
        <v>-43</v>
      </c>
      <c r="DO84" s="163">
        <f t="shared" si="113"/>
        <v>-0.22051282051282051</v>
      </c>
      <c r="DQ84" s="10" t="str">
        <f>Pohjatiedot!CU53</f>
        <v>Virrat</v>
      </c>
      <c r="DR84" s="11">
        <f>Pohjatiedot!CV53</f>
        <v>230</v>
      </c>
      <c r="DS84" s="11">
        <f>Pohjatiedot!CW53</f>
        <v>218</v>
      </c>
      <c r="DT84" s="11">
        <f>Pohjatiedot!CX53</f>
        <v>214</v>
      </c>
      <c r="DU84" s="11">
        <f>Pohjatiedot!CY53</f>
        <v>214</v>
      </c>
      <c r="DV84" s="11">
        <f>Pohjatiedot!CZ53</f>
        <v>218</v>
      </c>
      <c r="DW84" s="11">
        <f>Pohjatiedot!DA53</f>
        <v>212</v>
      </c>
      <c r="DX84" s="11">
        <f>Pohjatiedot!DB53</f>
        <v>209</v>
      </c>
      <c r="DY84" s="11">
        <f>Pohjatiedot!DC53</f>
        <v>210</v>
      </c>
      <c r="DZ84" s="11">
        <f>Pohjatiedot!DD53</f>
        <v>205</v>
      </c>
      <c r="EA84" s="11">
        <f>Pohjatiedot!DE53</f>
        <v>198</v>
      </c>
      <c r="EB84" s="11">
        <f>Pohjatiedot!DF53</f>
        <v>204</v>
      </c>
      <c r="EC84" s="11">
        <f>Pohjatiedot!DG53</f>
        <v>205</v>
      </c>
      <c r="ED84" s="11">
        <f>Pohjatiedot!DH53</f>
        <v>204</v>
      </c>
      <c r="EE84" s="12">
        <f t="shared" si="114"/>
        <v>-26</v>
      </c>
      <c r="EF84" s="163">
        <f t="shared" si="115"/>
        <v>-0.11304347826086958</v>
      </c>
      <c r="EH84" s="10" t="str">
        <f>Pohjatiedot!DK53</f>
        <v>Virrat</v>
      </c>
      <c r="EI84" s="11">
        <f>Pohjatiedot!DL53</f>
        <v>3034</v>
      </c>
      <c r="EJ84" s="11">
        <f>Pohjatiedot!DM53</f>
        <v>2926</v>
      </c>
      <c r="EK84" s="11">
        <f>Pohjatiedot!DN53</f>
        <v>2834</v>
      </c>
      <c r="EL84" s="11">
        <f>Pohjatiedot!DO53</f>
        <v>2766</v>
      </c>
      <c r="EM84" s="11">
        <f>Pohjatiedot!DP53</f>
        <v>2696</v>
      </c>
      <c r="EN84" s="11">
        <f>Pohjatiedot!DQ53</f>
        <v>2651</v>
      </c>
      <c r="EO84" s="11">
        <f>Pohjatiedot!DR53</f>
        <v>2598</v>
      </c>
      <c r="EP84" s="11">
        <f>Pohjatiedot!DS53</f>
        <v>2534</v>
      </c>
      <c r="EQ84" s="11">
        <f>Pohjatiedot!DT53</f>
        <v>2461</v>
      </c>
      <c r="ER84" s="11">
        <f>Pohjatiedot!DU53</f>
        <v>2419</v>
      </c>
      <c r="ES84" s="11">
        <f>Pohjatiedot!DV53</f>
        <v>2363</v>
      </c>
      <c r="ET84" s="11">
        <f>Pohjatiedot!DW53</f>
        <v>2318</v>
      </c>
      <c r="EU84" s="11">
        <f>Pohjatiedot!DX53</f>
        <v>2273</v>
      </c>
      <c r="EV84" s="12">
        <f t="shared" si="116"/>
        <v>-761</v>
      </c>
      <c r="EW84" s="163">
        <f t="shared" si="117"/>
        <v>-0.2508239947264338</v>
      </c>
      <c r="EY84" s="10" t="str">
        <f>Pohjatiedot!EA53</f>
        <v>Virrat</v>
      </c>
      <c r="EZ84" s="11">
        <f>Pohjatiedot!EB53</f>
        <v>1277</v>
      </c>
      <c r="FA84" s="11">
        <f>Pohjatiedot!EC53</f>
        <v>1303</v>
      </c>
      <c r="FB84" s="11">
        <f>Pohjatiedot!ED53</f>
        <v>1316</v>
      </c>
      <c r="FC84" s="11">
        <f>Pohjatiedot!EE53</f>
        <v>1268</v>
      </c>
      <c r="FD84" s="11">
        <f>Pohjatiedot!EF53</f>
        <v>1212</v>
      </c>
      <c r="FE84" s="11">
        <f>Pohjatiedot!EG53</f>
        <v>1150</v>
      </c>
      <c r="FF84" s="11">
        <f>Pohjatiedot!EH53</f>
        <v>1113</v>
      </c>
      <c r="FG84" s="11">
        <f>Pohjatiedot!EI53</f>
        <v>1091</v>
      </c>
      <c r="FH84" s="11">
        <f>Pohjatiedot!EJ53</f>
        <v>1082</v>
      </c>
      <c r="FI84" s="11">
        <f>Pohjatiedot!EK53</f>
        <v>1057</v>
      </c>
      <c r="FJ84" s="11">
        <f>Pohjatiedot!EL53</f>
        <v>1045</v>
      </c>
      <c r="FK84" s="11">
        <f>Pohjatiedot!EM53</f>
        <v>1011</v>
      </c>
      <c r="FL84" s="11">
        <f>Pohjatiedot!EN53</f>
        <v>989</v>
      </c>
      <c r="FM84" s="12">
        <f t="shared" si="118"/>
        <v>-288</v>
      </c>
      <c r="FN84" s="163">
        <f t="shared" si="119"/>
        <v>-0.22552858261550512</v>
      </c>
      <c r="FP84" s="10" t="str">
        <f>Pohjatiedot!EQ53</f>
        <v>Virrat</v>
      </c>
      <c r="FQ84" s="11">
        <f>Pohjatiedot!ER53</f>
        <v>732</v>
      </c>
      <c r="FR84" s="11">
        <f>Pohjatiedot!ES53</f>
        <v>737</v>
      </c>
      <c r="FS84" s="11">
        <f>Pohjatiedot!ET53</f>
        <v>739</v>
      </c>
      <c r="FT84" s="11">
        <f>Pohjatiedot!EU53</f>
        <v>789</v>
      </c>
      <c r="FU84" s="11">
        <f>Pohjatiedot!EV53</f>
        <v>836</v>
      </c>
      <c r="FV84" s="11">
        <f>Pohjatiedot!EW53</f>
        <v>886</v>
      </c>
      <c r="FW84" s="11">
        <f>Pohjatiedot!EX53</f>
        <v>922</v>
      </c>
      <c r="FX84" s="11">
        <f>Pohjatiedot!EY53</f>
        <v>963</v>
      </c>
      <c r="FY84" s="11">
        <f>Pohjatiedot!EZ53</f>
        <v>989</v>
      </c>
      <c r="FZ84" s="11">
        <f>Pohjatiedot!FA53</f>
        <v>1009</v>
      </c>
      <c r="GA84" s="11">
        <f>Pohjatiedot!FB53</f>
        <v>1016</v>
      </c>
      <c r="GB84" s="11">
        <f>Pohjatiedot!FC53</f>
        <v>1038</v>
      </c>
      <c r="GC84" s="11">
        <f>Pohjatiedot!FD53</f>
        <v>1048</v>
      </c>
      <c r="GD84" s="12">
        <f t="shared" si="120"/>
        <v>316</v>
      </c>
      <c r="GE84" s="163">
        <f t="shared" si="121"/>
        <v>0.43169398907103829</v>
      </c>
      <c r="GG84" s="10" t="str">
        <f>Pohjatiedot!FG53</f>
        <v>Virrat</v>
      </c>
      <c r="GH84" s="11">
        <f>Pohjatiedot!FH53</f>
        <v>370</v>
      </c>
      <c r="GI84" s="11">
        <f>Pohjatiedot!FI53</f>
        <v>375</v>
      </c>
      <c r="GJ84" s="11">
        <f>Pohjatiedot!FJ53</f>
        <v>384</v>
      </c>
      <c r="GK84" s="11">
        <f>Pohjatiedot!FK53</f>
        <v>382</v>
      </c>
      <c r="GL84" s="11">
        <f>Pohjatiedot!FL53</f>
        <v>396</v>
      </c>
      <c r="GM84" s="11">
        <f>Pohjatiedot!FM53</f>
        <v>393</v>
      </c>
      <c r="GN84" s="11">
        <f>Pohjatiedot!FN53</f>
        <v>388</v>
      </c>
      <c r="GO84" s="11">
        <f>Pohjatiedot!FO53</f>
        <v>378</v>
      </c>
      <c r="GP84" s="11">
        <f>Pohjatiedot!FP53</f>
        <v>380</v>
      </c>
      <c r="GQ84" s="11">
        <f>Pohjatiedot!FQ53</f>
        <v>379</v>
      </c>
      <c r="GR84" s="11">
        <f>Pohjatiedot!FR53</f>
        <v>393</v>
      </c>
      <c r="GS84" s="11">
        <f>Pohjatiedot!FS53</f>
        <v>403</v>
      </c>
      <c r="GT84" s="11">
        <f>Pohjatiedot!FT53</f>
        <v>416</v>
      </c>
      <c r="GU84" s="12">
        <f t="shared" si="122"/>
        <v>46</v>
      </c>
      <c r="GV84" s="163">
        <f t="shared" si="123"/>
        <v>0.12432432432432439</v>
      </c>
      <c r="GX84" s="10" t="str">
        <f>Pohjatiedot!FW53</f>
        <v>Virrat</v>
      </c>
      <c r="GY84" s="11">
        <f>Pohjatiedot!FX53</f>
        <v>6739</v>
      </c>
      <c r="GZ84" s="11">
        <f>Pohjatiedot!FY53</f>
        <v>6620</v>
      </c>
      <c r="HA84" s="11">
        <f>Pohjatiedot!FZ53</f>
        <v>6508</v>
      </c>
      <c r="HB84" s="11">
        <f>Pohjatiedot!GA53</f>
        <v>6402</v>
      </c>
      <c r="HC84" s="11">
        <f>Pohjatiedot!GB53</f>
        <v>6299</v>
      </c>
      <c r="HD84" s="11">
        <f>Pohjatiedot!GC53</f>
        <v>6200</v>
      </c>
      <c r="HE84" s="11">
        <f>Pohjatiedot!GD53</f>
        <v>6107</v>
      </c>
      <c r="HF84" s="11">
        <f>Pohjatiedot!GE53</f>
        <v>6018</v>
      </c>
      <c r="HG84" s="11">
        <f>Pohjatiedot!GF53</f>
        <v>5932</v>
      </c>
      <c r="HH84" s="11">
        <f>Pohjatiedot!GG53</f>
        <v>5854</v>
      </c>
      <c r="HI84" s="11">
        <f>Pohjatiedot!GH53</f>
        <v>5778</v>
      </c>
      <c r="HJ84" s="11">
        <f>Pohjatiedot!GI53</f>
        <v>5704</v>
      </c>
      <c r="HK84" s="11">
        <f>Pohjatiedot!GJ53</f>
        <v>5633</v>
      </c>
      <c r="HL84" s="12">
        <f t="shared" si="124"/>
        <v>-1106</v>
      </c>
      <c r="HM84" s="163">
        <f t="shared" si="125"/>
        <v>-0.1641193055349458</v>
      </c>
      <c r="HO84" s="171" t="str">
        <f t="shared" si="126"/>
        <v>Virrat</v>
      </c>
      <c r="HP84" s="57">
        <f t="shared" si="127"/>
        <v>6739</v>
      </c>
      <c r="HQ84" s="57">
        <f t="shared" si="128"/>
        <v>6508</v>
      </c>
      <c r="HR84" s="57">
        <f t="shared" si="129"/>
        <v>6018</v>
      </c>
      <c r="HS84" s="57">
        <f t="shared" si="130"/>
        <v>5633</v>
      </c>
      <c r="HT84" s="172">
        <f t="shared" si="131"/>
        <v>-1106</v>
      </c>
      <c r="HU84" s="163">
        <f t="shared" si="132"/>
        <v>-0.1641193055349458</v>
      </c>
      <c r="HW84" s="171" t="str">
        <f t="shared" si="74"/>
        <v>Virrat</v>
      </c>
      <c r="HX84" s="57">
        <f t="shared" si="75"/>
        <v>38</v>
      </c>
      <c r="HY84" s="57">
        <f t="shared" si="76"/>
        <v>34</v>
      </c>
      <c r="HZ84" s="57">
        <f t="shared" si="77"/>
        <v>31</v>
      </c>
      <c r="IA84" s="57">
        <f t="shared" si="78"/>
        <v>29</v>
      </c>
      <c r="IB84" s="172">
        <f t="shared" si="79"/>
        <v>-9</v>
      </c>
      <c r="IC84" s="163">
        <f t="shared" si="80"/>
        <v>-0.23684210526315785</v>
      </c>
      <c r="IE84" s="171" t="str">
        <f t="shared" si="133"/>
        <v>Virrat</v>
      </c>
      <c r="IF84" s="57">
        <f t="shared" si="134"/>
        <v>290</v>
      </c>
      <c r="IG84" s="57">
        <f t="shared" si="135"/>
        <v>246</v>
      </c>
      <c r="IH84" s="57">
        <f t="shared" si="136"/>
        <v>199</v>
      </c>
      <c r="II84" s="57">
        <f t="shared" si="137"/>
        <v>188</v>
      </c>
      <c r="IJ84" s="172">
        <f t="shared" si="138"/>
        <v>-102</v>
      </c>
      <c r="IK84" s="9">
        <f t="shared" si="139"/>
        <v>-12.210857142857142</v>
      </c>
      <c r="IL84" s="163">
        <f t="shared" si="57"/>
        <v>-0.35172413793103452</v>
      </c>
      <c r="IN84" s="171" t="str">
        <f t="shared" si="140"/>
        <v>Virrat</v>
      </c>
      <c r="IO84" s="57">
        <f t="shared" si="141"/>
        <v>371</v>
      </c>
      <c r="IP84" s="57">
        <f t="shared" si="142"/>
        <v>354</v>
      </c>
      <c r="IQ84" s="57">
        <f t="shared" si="143"/>
        <v>267</v>
      </c>
      <c r="IR84" s="57">
        <f t="shared" si="144"/>
        <v>205</v>
      </c>
      <c r="IS84" s="172">
        <f t="shared" si="145"/>
        <v>-166</v>
      </c>
      <c r="IT84" s="9">
        <f t="shared" si="146"/>
        <v>-8.3000000000000007</v>
      </c>
      <c r="IU84" s="163">
        <f t="shared" si="82"/>
        <v>-0.44743935309973049</v>
      </c>
      <c r="IW84" s="171" t="str">
        <f t="shared" si="83"/>
        <v>Virrat</v>
      </c>
      <c r="IX84" s="57">
        <f t="shared" si="84"/>
        <v>3034</v>
      </c>
      <c r="IY84" s="57">
        <f t="shared" si="85"/>
        <v>2834</v>
      </c>
      <c r="IZ84" s="57">
        <f t="shared" si="86"/>
        <v>2534</v>
      </c>
      <c r="JA84" s="57">
        <f t="shared" si="87"/>
        <v>2273</v>
      </c>
      <c r="JB84" s="172">
        <f t="shared" si="88"/>
        <v>-761</v>
      </c>
      <c r="JC84" s="163">
        <f t="shared" si="89"/>
        <v>-0.2508239947264338</v>
      </c>
      <c r="JE84" s="171" t="str">
        <f t="shared" si="147"/>
        <v>Virrat</v>
      </c>
      <c r="JF84" s="57">
        <f t="shared" si="148"/>
        <v>2379</v>
      </c>
      <c r="JG84" s="57">
        <f t="shared" si="149"/>
        <v>2439</v>
      </c>
      <c r="JH84" s="57">
        <f t="shared" si="150"/>
        <v>2432</v>
      </c>
      <c r="JI84" s="57">
        <f t="shared" si="151"/>
        <v>2453</v>
      </c>
      <c r="JJ84" s="172">
        <f t="shared" si="152"/>
        <v>74</v>
      </c>
      <c r="JK84" s="163">
        <f t="shared" si="153"/>
        <v>3.1105506515342496E-2</v>
      </c>
      <c r="JM84" s="171" t="str">
        <f t="shared" si="90"/>
        <v>Virrat</v>
      </c>
      <c r="JN84" s="57">
        <f t="shared" si="91"/>
        <v>1277</v>
      </c>
      <c r="JO84" s="57">
        <f t="shared" si="92"/>
        <v>1316</v>
      </c>
      <c r="JP84" s="57">
        <f t="shared" si="93"/>
        <v>1091</v>
      </c>
      <c r="JQ84" s="57">
        <f t="shared" si="94"/>
        <v>989</v>
      </c>
      <c r="JR84" s="172">
        <f t="shared" si="95"/>
        <v>-288</v>
      </c>
      <c r="JS84" s="163">
        <f t="shared" si="96"/>
        <v>-0.22552858261550512</v>
      </c>
      <c r="JU84" s="171" t="str">
        <f t="shared" si="154"/>
        <v>Virrat</v>
      </c>
      <c r="JV84" s="57">
        <f t="shared" si="155"/>
        <v>1102</v>
      </c>
      <c r="JW84" s="57">
        <f t="shared" si="156"/>
        <v>1123</v>
      </c>
      <c r="JX84" s="57">
        <f t="shared" si="157"/>
        <v>1341</v>
      </c>
      <c r="JY84" s="57">
        <f t="shared" si="158"/>
        <v>1464</v>
      </c>
      <c r="JZ84" s="172">
        <f t="shared" si="159"/>
        <v>362</v>
      </c>
      <c r="KA84" s="163">
        <f t="shared" si="160"/>
        <v>0.32849364791288571</v>
      </c>
    </row>
    <row r="85" spans="2:287" ht="15.75" thickBot="1" x14ac:dyDescent="0.3">
      <c r="B85" s="10" t="str">
        <f>Pohjatiedot!C54</f>
        <v>Ylöjärvi</v>
      </c>
      <c r="C85" s="11">
        <f>Pohjatiedot!D54</f>
        <v>339</v>
      </c>
      <c r="D85" s="11">
        <f>Pohjatiedot!E54</f>
        <v>337</v>
      </c>
      <c r="E85" s="11">
        <f>Pohjatiedot!F54</f>
        <v>337</v>
      </c>
      <c r="F85" s="11">
        <f>Pohjatiedot!G54</f>
        <v>337</v>
      </c>
      <c r="G85" s="11">
        <f>Pohjatiedot!H54</f>
        <v>335</v>
      </c>
      <c r="H85" s="11">
        <f>Pohjatiedot!I54</f>
        <v>335</v>
      </c>
      <c r="I85" s="11">
        <f>Pohjatiedot!J54</f>
        <v>333</v>
      </c>
      <c r="J85" s="11">
        <f>Pohjatiedot!K54</f>
        <v>333</v>
      </c>
      <c r="K85" s="11">
        <f>Pohjatiedot!L54</f>
        <v>332</v>
      </c>
      <c r="L85" s="11">
        <f>Pohjatiedot!M54</f>
        <v>331</v>
      </c>
      <c r="M85" s="11">
        <f>Pohjatiedot!N54</f>
        <v>331</v>
      </c>
      <c r="N85" s="11">
        <f>Pohjatiedot!O54</f>
        <v>331</v>
      </c>
      <c r="O85" s="11">
        <f>Pohjatiedot!P54</f>
        <v>331</v>
      </c>
      <c r="P85" s="12">
        <f t="shared" si="98"/>
        <v>-8</v>
      </c>
      <c r="Q85" s="163">
        <f t="shared" si="99"/>
        <v>-2.359882005899705E-2</v>
      </c>
      <c r="S85" s="10" t="str">
        <f>Pohjatiedot!S54</f>
        <v>Ylöjärvi</v>
      </c>
      <c r="T85" s="11">
        <f>Pohjatiedot!T54</f>
        <v>2222</v>
      </c>
      <c r="U85" s="11">
        <f>Pohjatiedot!U54</f>
        <v>2129</v>
      </c>
      <c r="V85" s="11">
        <f>Pohjatiedot!V54</f>
        <v>2058</v>
      </c>
      <c r="W85" s="11">
        <f>Pohjatiedot!W54</f>
        <v>1954</v>
      </c>
      <c r="X85" s="11">
        <f>Pohjatiedot!X54</f>
        <v>1900</v>
      </c>
      <c r="Y85" s="11">
        <f>Pohjatiedot!Y54</f>
        <v>1860</v>
      </c>
      <c r="Z85" s="11">
        <f>Pohjatiedot!Z54</f>
        <v>1855</v>
      </c>
      <c r="AA85" s="11">
        <f>Pohjatiedot!AA54</f>
        <v>1851</v>
      </c>
      <c r="AB85" s="11">
        <f>Pohjatiedot!AB54</f>
        <v>1849</v>
      </c>
      <c r="AC85" s="11">
        <f>Pohjatiedot!AC54</f>
        <v>1845</v>
      </c>
      <c r="AD85" s="11">
        <f>Pohjatiedot!AD54</f>
        <v>1840</v>
      </c>
      <c r="AE85" s="11">
        <f>Pohjatiedot!AE54</f>
        <v>1836</v>
      </c>
      <c r="AF85" s="11">
        <f>Pohjatiedot!AF54</f>
        <v>1834</v>
      </c>
      <c r="AG85" s="12">
        <f t="shared" si="100"/>
        <v>-388</v>
      </c>
      <c r="AH85" s="163">
        <f t="shared" si="101"/>
        <v>-0.17461746174617465</v>
      </c>
      <c r="AJ85" s="10" t="str">
        <f>Pohjatiedot!AI54</f>
        <v>Ylöjärvi</v>
      </c>
      <c r="AK85" s="11">
        <f>Pohjatiedot!AJ54</f>
        <v>553</v>
      </c>
      <c r="AL85" s="11">
        <f>Pohjatiedot!AK54</f>
        <v>487</v>
      </c>
      <c r="AM85" s="11">
        <f>Pohjatiedot!AL54</f>
        <v>462</v>
      </c>
      <c r="AN85" s="11">
        <f>Pohjatiedot!AM54</f>
        <v>491</v>
      </c>
      <c r="AO85" s="11">
        <f>Pohjatiedot!AN54</f>
        <v>442</v>
      </c>
      <c r="AP85" s="11">
        <f>Pohjatiedot!AO54</f>
        <v>426</v>
      </c>
      <c r="AQ85" s="11">
        <f>Pohjatiedot!AP54</f>
        <v>392</v>
      </c>
      <c r="AR85" s="11">
        <f>Pohjatiedot!AQ54</f>
        <v>388</v>
      </c>
      <c r="AS85" s="11">
        <f>Pohjatiedot!AR54</f>
        <v>387</v>
      </c>
      <c r="AT85" s="11">
        <f>Pohjatiedot!AS54</f>
        <v>388</v>
      </c>
      <c r="AU85" s="11">
        <f>Pohjatiedot!AT54</f>
        <v>387</v>
      </c>
      <c r="AV85" s="11">
        <f>Pohjatiedot!AU54</f>
        <v>387</v>
      </c>
      <c r="AW85" s="11">
        <f>Pohjatiedot!AV54</f>
        <v>385</v>
      </c>
      <c r="AX85" s="12">
        <f t="shared" si="102"/>
        <v>-168</v>
      </c>
      <c r="AY85" s="163">
        <f t="shared" si="103"/>
        <v>-0.30379746835443033</v>
      </c>
      <c r="AZ85" s="16"/>
      <c r="BA85" s="10" t="str">
        <f t="shared" si="161"/>
        <v>Ylöjärvi</v>
      </c>
      <c r="BB85" s="11">
        <f t="shared" si="162"/>
        <v>2775</v>
      </c>
      <c r="BC85" s="11">
        <f t="shared" si="163"/>
        <v>2616</v>
      </c>
      <c r="BD85" s="11">
        <f t="shared" si="164"/>
        <v>2520</v>
      </c>
      <c r="BE85" s="11">
        <f t="shared" si="165"/>
        <v>2445</v>
      </c>
      <c r="BF85" s="11">
        <f t="shared" si="166"/>
        <v>2342</v>
      </c>
      <c r="BG85" s="11">
        <f t="shared" si="167"/>
        <v>2286</v>
      </c>
      <c r="BH85" s="11">
        <f t="shared" si="168"/>
        <v>2247</v>
      </c>
      <c r="BI85" s="11">
        <f t="shared" si="169"/>
        <v>2239</v>
      </c>
      <c r="BJ85" s="11">
        <f t="shared" si="170"/>
        <v>2236</v>
      </c>
      <c r="BK85" s="11">
        <f t="shared" si="171"/>
        <v>2233</v>
      </c>
      <c r="BL85" s="11">
        <f t="shared" si="172"/>
        <v>2227</v>
      </c>
      <c r="BM85" s="11">
        <f t="shared" si="173"/>
        <v>2223</v>
      </c>
      <c r="BN85" s="11">
        <f t="shared" si="174"/>
        <v>2219</v>
      </c>
      <c r="BO85" s="12">
        <f t="shared" si="175"/>
        <v>-556</v>
      </c>
      <c r="BP85" s="163">
        <f t="shared" si="107"/>
        <v>-0.20036036036036031</v>
      </c>
      <c r="BR85" s="10" t="str">
        <f>Pohjatiedot!AY54</f>
        <v>Ylöjärvi</v>
      </c>
      <c r="BS85" s="11">
        <f>Pohjatiedot!AZ54</f>
        <v>3035</v>
      </c>
      <c r="BT85" s="11">
        <f>Pohjatiedot!BA54</f>
        <v>3108</v>
      </c>
      <c r="BU85" s="11">
        <f>Pohjatiedot!BB54</f>
        <v>3100</v>
      </c>
      <c r="BV85" s="11">
        <f>Pohjatiedot!BC54</f>
        <v>3069</v>
      </c>
      <c r="BW85" s="11">
        <f>Pohjatiedot!BD54</f>
        <v>3017</v>
      </c>
      <c r="BX85" s="11">
        <f>Pohjatiedot!BE54</f>
        <v>2960</v>
      </c>
      <c r="BY85" s="11">
        <f>Pohjatiedot!BF54</f>
        <v>2867</v>
      </c>
      <c r="BZ85" s="11">
        <f>Pohjatiedot!BG54</f>
        <v>2711</v>
      </c>
      <c r="CA85" s="11">
        <f>Pohjatiedot!BH54</f>
        <v>2611</v>
      </c>
      <c r="CB85" s="11">
        <f>Pohjatiedot!BI54</f>
        <v>2533</v>
      </c>
      <c r="CC85" s="11">
        <f>Pohjatiedot!BJ54</f>
        <v>2435</v>
      </c>
      <c r="CD85" s="11">
        <f>Pohjatiedot!BK54</f>
        <v>2377</v>
      </c>
      <c r="CE85" s="11">
        <f>Pohjatiedot!BL54</f>
        <v>2338</v>
      </c>
      <c r="CF85" s="12">
        <f t="shared" si="108"/>
        <v>-697</v>
      </c>
      <c r="CG85" s="163">
        <f t="shared" si="109"/>
        <v>-0.22965403624382208</v>
      </c>
      <c r="CI85" s="10" t="str">
        <f>Pohjatiedot!BO54</f>
        <v>Ylöjärvi</v>
      </c>
      <c r="CJ85" s="11">
        <f>Pohjatiedot!BP54</f>
        <v>1429</v>
      </c>
      <c r="CK85" s="11">
        <f>Pohjatiedot!BQ54</f>
        <v>1447</v>
      </c>
      <c r="CL85" s="11">
        <f>Pohjatiedot!BR54</f>
        <v>1423</v>
      </c>
      <c r="CM85" s="11">
        <f>Pohjatiedot!BS54</f>
        <v>1469</v>
      </c>
      <c r="CN85" s="11">
        <f>Pohjatiedot!BT54</f>
        <v>1532</v>
      </c>
      <c r="CO85" s="11">
        <f>Pohjatiedot!BU54</f>
        <v>1537</v>
      </c>
      <c r="CP85" s="11">
        <f>Pohjatiedot!BV54</f>
        <v>1562</v>
      </c>
      <c r="CQ85" s="11">
        <f>Pohjatiedot!BW54</f>
        <v>1568</v>
      </c>
      <c r="CR85" s="11">
        <f>Pohjatiedot!BX54</f>
        <v>1556</v>
      </c>
      <c r="CS85" s="11">
        <f>Pohjatiedot!BY54</f>
        <v>1504</v>
      </c>
      <c r="CT85" s="11">
        <f>Pohjatiedot!BZ54</f>
        <v>1445</v>
      </c>
      <c r="CU85" s="11">
        <f>Pohjatiedot!CA54</f>
        <v>1402</v>
      </c>
      <c r="CV85" s="11">
        <f>Pohjatiedot!CB54</f>
        <v>1361</v>
      </c>
      <c r="CW85" s="12">
        <f t="shared" si="110"/>
        <v>-68</v>
      </c>
      <c r="CX85" s="163">
        <f t="shared" si="111"/>
        <v>-4.7585724282715236E-2</v>
      </c>
      <c r="CZ85" s="10" t="str">
        <f>Pohjatiedot!CE54</f>
        <v>Ylöjärvi</v>
      </c>
      <c r="DA85" s="11">
        <f>Pohjatiedot!CF54</f>
        <v>1269</v>
      </c>
      <c r="DB85" s="11">
        <f>Pohjatiedot!CG54</f>
        <v>1315</v>
      </c>
      <c r="DC85" s="11">
        <f>Pohjatiedot!CH54</f>
        <v>1390</v>
      </c>
      <c r="DD85" s="11">
        <f>Pohjatiedot!CI54</f>
        <v>1351</v>
      </c>
      <c r="DE85" s="11">
        <f>Pohjatiedot!CJ54</f>
        <v>1365</v>
      </c>
      <c r="DF85" s="11">
        <f>Pohjatiedot!CK54</f>
        <v>1351</v>
      </c>
      <c r="DG85" s="11">
        <f>Pohjatiedot!CL54</f>
        <v>1390</v>
      </c>
      <c r="DH85" s="11">
        <f>Pohjatiedot!CM54</f>
        <v>1447</v>
      </c>
      <c r="DI85" s="11">
        <f>Pohjatiedot!CN54</f>
        <v>1451</v>
      </c>
      <c r="DJ85" s="11">
        <f>Pohjatiedot!CO54</f>
        <v>1470</v>
      </c>
      <c r="DK85" s="11">
        <f>Pohjatiedot!CP54</f>
        <v>1478</v>
      </c>
      <c r="DL85" s="11">
        <f>Pohjatiedot!CQ54</f>
        <v>1463</v>
      </c>
      <c r="DM85" s="11">
        <f>Pohjatiedot!CR54</f>
        <v>1414</v>
      </c>
      <c r="DN85" s="12">
        <f t="shared" si="112"/>
        <v>145</v>
      </c>
      <c r="DO85" s="163">
        <f t="shared" si="113"/>
        <v>0.1142631993695824</v>
      </c>
      <c r="DQ85" s="10" t="str">
        <f>Pohjatiedot!CU54</f>
        <v>Ylöjärvi</v>
      </c>
      <c r="DR85" s="11">
        <f>Pohjatiedot!CV54</f>
        <v>1235</v>
      </c>
      <c r="DS85" s="11">
        <f>Pohjatiedot!CW54</f>
        <v>1274</v>
      </c>
      <c r="DT85" s="11">
        <f>Pohjatiedot!CX54</f>
        <v>1319</v>
      </c>
      <c r="DU85" s="11">
        <f>Pohjatiedot!CY54</f>
        <v>1349</v>
      </c>
      <c r="DV85" s="11">
        <f>Pohjatiedot!CZ54</f>
        <v>1379</v>
      </c>
      <c r="DW85" s="11">
        <f>Pohjatiedot!DA54</f>
        <v>1433</v>
      </c>
      <c r="DX85" s="11">
        <f>Pohjatiedot!DB54</f>
        <v>1425</v>
      </c>
      <c r="DY85" s="11">
        <f>Pohjatiedot!DC54</f>
        <v>1441</v>
      </c>
      <c r="DZ85" s="11">
        <f>Pohjatiedot!DD54</f>
        <v>1459</v>
      </c>
      <c r="EA85" s="11">
        <f>Pohjatiedot!DE54</f>
        <v>1476</v>
      </c>
      <c r="EB85" s="11">
        <f>Pohjatiedot!DF54</f>
        <v>1512</v>
      </c>
      <c r="EC85" s="11">
        <f>Pohjatiedot!DG54</f>
        <v>1520</v>
      </c>
      <c r="ED85" s="11">
        <f>Pohjatiedot!DH54</f>
        <v>1528</v>
      </c>
      <c r="EE85" s="12">
        <f t="shared" si="114"/>
        <v>293</v>
      </c>
      <c r="EF85" s="163">
        <f t="shared" si="115"/>
        <v>0.23724696356275299</v>
      </c>
      <c r="EH85" s="10" t="str">
        <f>Pohjatiedot!DK54</f>
        <v>Ylöjärvi</v>
      </c>
      <c r="EI85" s="11">
        <f>Pohjatiedot!DL54</f>
        <v>17102</v>
      </c>
      <c r="EJ85" s="11">
        <f>Pohjatiedot!DM54</f>
        <v>17108</v>
      </c>
      <c r="EK85" s="11">
        <f>Pohjatiedot!DN54</f>
        <v>17123</v>
      </c>
      <c r="EL85" s="11">
        <f>Pohjatiedot!DO54</f>
        <v>17161</v>
      </c>
      <c r="EM85" s="11">
        <f>Pohjatiedot!DP54</f>
        <v>17146</v>
      </c>
      <c r="EN85" s="11">
        <f>Pohjatiedot!DQ54</f>
        <v>17140</v>
      </c>
      <c r="EO85" s="11">
        <f>Pohjatiedot!DR54</f>
        <v>17141</v>
      </c>
      <c r="EP85" s="11">
        <f>Pohjatiedot!DS54</f>
        <v>17139</v>
      </c>
      <c r="EQ85" s="11">
        <f>Pohjatiedot!DT54</f>
        <v>17128</v>
      </c>
      <c r="ER85" s="11">
        <f>Pohjatiedot!DU54</f>
        <v>17134</v>
      </c>
      <c r="ES85" s="11">
        <f>Pohjatiedot!DV54</f>
        <v>17137</v>
      </c>
      <c r="ET85" s="11">
        <f>Pohjatiedot!DW54</f>
        <v>17142</v>
      </c>
      <c r="EU85" s="11">
        <f>Pohjatiedot!DX54</f>
        <v>17139</v>
      </c>
      <c r="EV85" s="12">
        <f t="shared" si="116"/>
        <v>37</v>
      </c>
      <c r="EW85" s="163">
        <f t="shared" si="117"/>
        <v>2.1634896503333056E-3</v>
      </c>
      <c r="EY85" s="10" t="str">
        <f>Pohjatiedot!EA54</f>
        <v>Ylöjärvi</v>
      </c>
      <c r="EZ85" s="11">
        <f>Pohjatiedot!EB54</f>
        <v>3489</v>
      </c>
      <c r="FA85" s="11">
        <f>Pohjatiedot!EC54</f>
        <v>3558</v>
      </c>
      <c r="FB85" s="11">
        <f>Pohjatiedot!ED54</f>
        <v>3595</v>
      </c>
      <c r="FC85" s="11">
        <f>Pohjatiedot!EE54</f>
        <v>3587</v>
      </c>
      <c r="FD85" s="11">
        <f>Pohjatiedot!EF54</f>
        <v>3569</v>
      </c>
      <c r="FE85" s="11">
        <f>Pohjatiedot!EG54</f>
        <v>3598</v>
      </c>
      <c r="FF85" s="11">
        <f>Pohjatiedot!EH54</f>
        <v>3592</v>
      </c>
      <c r="FG85" s="11">
        <f>Pohjatiedot!EI54</f>
        <v>3665</v>
      </c>
      <c r="FH85" s="11">
        <f>Pohjatiedot!EJ54</f>
        <v>3714</v>
      </c>
      <c r="FI85" s="11">
        <f>Pohjatiedot!EK54</f>
        <v>3739</v>
      </c>
      <c r="FJ85" s="11">
        <f>Pohjatiedot!EL54</f>
        <v>3782</v>
      </c>
      <c r="FK85" s="11">
        <f>Pohjatiedot!EM54</f>
        <v>3811</v>
      </c>
      <c r="FL85" s="11">
        <f>Pohjatiedot!EN54</f>
        <v>3861</v>
      </c>
      <c r="FM85" s="12">
        <f t="shared" si="118"/>
        <v>372</v>
      </c>
      <c r="FN85" s="163">
        <f t="shared" si="119"/>
        <v>0.10662080825451414</v>
      </c>
      <c r="FP85" s="10" t="str">
        <f>Pohjatiedot!EQ54</f>
        <v>Ylöjärvi</v>
      </c>
      <c r="FQ85" s="11">
        <f>Pohjatiedot!ER54</f>
        <v>1726</v>
      </c>
      <c r="FR85" s="11">
        <f>Pohjatiedot!ES54</f>
        <v>1790</v>
      </c>
      <c r="FS85" s="11">
        <f>Pohjatiedot!ET54</f>
        <v>1897</v>
      </c>
      <c r="FT85" s="11">
        <f>Pohjatiedot!EU54</f>
        <v>2050</v>
      </c>
      <c r="FU85" s="11">
        <f>Pohjatiedot!EV54</f>
        <v>2232</v>
      </c>
      <c r="FV85" s="11">
        <f>Pohjatiedot!EW54</f>
        <v>2355</v>
      </c>
      <c r="FW85" s="11">
        <f>Pohjatiedot!EX54</f>
        <v>2506</v>
      </c>
      <c r="FX85" s="11">
        <f>Pohjatiedot!EY54</f>
        <v>2594</v>
      </c>
      <c r="FY85" s="11">
        <f>Pohjatiedot!EZ54</f>
        <v>2651</v>
      </c>
      <c r="FZ85" s="11">
        <f>Pohjatiedot!FA54</f>
        <v>2756</v>
      </c>
      <c r="GA85" s="11">
        <f>Pohjatiedot!FB54</f>
        <v>2817</v>
      </c>
      <c r="GB85" s="11">
        <f>Pohjatiedot!FC54</f>
        <v>2880</v>
      </c>
      <c r="GC85" s="11">
        <f>Pohjatiedot!FD54</f>
        <v>2918</v>
      </c>
      <c r="GD85" s="12">
        <f t="shared" si="120"/>
        <v>1192</v>
      </c>
      <c r="GE85" s="163">
        <f t="shared" si="121"/>
        <v>0.69061413673232908</v>
      </c>
      <c r="GG85" s="10" t="str">
        <f>Pohjatiedot!FG54</f>
        <v>Ylöjärvi</v>
      </c>
      <c r="GH85" s="11">
        <f>Pohjatiedot!FH54</f>
        <v>584</v>
      </c>
      <c r="GI85" s="11">
        <f>Pohjatiedot!FI54</f>
        <v>624</v>
      </c>
      <c r="GJ85" s="11">
        <f>Pohjatiedot!FJ54</f>
        <v>646</v>
      </c>
      <c r="GK85" s="11">
        <f>Pohjatiedot!FK54</f>
        <v>681</v>
      </c>
      <c r="GL85" s="11">
        <f>Pohjatiedot!FL54</f>
        <v>710</v>
      </c>
      <c r="GM85" s="11">
        <f>Pohjatiedot!FM54</f>
        <v>740</v>
      </c>
      <c r="GN85" s="11">
        <f>Pohjatiedot!FN54</f>
        <v>769</v>
      </c>
      <c r="GO85" s="11">
        <f>Pohjatiedot!FO54</f>
        <v>782</v>
      </c>
      <c r="GP85" s="11">
        <f>Pohjatiedot!FP54</f>
        <v>857</v>
      </c>
      <c r="GQ85" s="11">
        <f>Pohjatiedot!FQ54</f>
        <v>878</v>
      </c>
      <c r="GR85" s="11">
        <f>Pohjatiedot!FR54</f>
        <v>936</v>
      </c>
      <c r="GS85" s="11">
        <f>Pohjatiedot!FS54</f>
        <v>985</v>
      </c>
      <c r="GT85" s="11">
        <f>Pohjatiedot!FT54</f>
        <v>1052</v>
      </c>
      <c r="GU85" s="12">
        <f t="shared" si="122"/>
        <v>468</v>
      </c>
      <c r="GV85" s="163">
        <f t="shared" si="123"/>
        <v>0.80136986301369872</v>
      </c>
      <c r="GX85" s="10" t="str">
        <f>Pohjatiedot!FW54</f>
        <v>Ylöjärvi</v>
      </c>
      <c r="GY85" s="11">
        <f>Pohjatiedot!FX54</f>
        <v>32983</v>
      </c>
      <c r="GZ85" s="11">
        <f>Pohjatiedot!FY54</f>
        <v>33177</v>
      </c>
      <c r="HA85" s="11">
        <f>Pohjatiedot!FZ54</f>
        <v>33350</v>
      </c>
      <c r="HB85" s="11">
        <f>Pohjatiedot!GA54</f>
        <v>33499</v>
      </c>
      <c r="HC85" s="11">
        <f>Pohjatiedot!GB54</f>
        <v>33627</v>
      </c>
      <c r="HD85" s="11">
        <f>Pohjatiedot!GC54</f>
        <v>33735</v>
      </c>
      <c r="HE85" s="11">
        <f>Pohjatiedot!GD54</f>
        <v>33832</v>
      </c>
      <c r="HF85" s="11">
        <f>Pohjatiedot!GE54</f>
        <v>33919</v>
      </c>
      <c r="HG85" s="11">
        <f>Pohjatiedot!GF54</f>
        <v>33995</v>
      </c>
      <c r="HH85" s="11">
        <f>Pohjatiedot!GG54</f>
        <v>34054</v>
      </c>
      <c r="HI85" s="11">
        <f>Pohjatiedot!GH54</f>
        <v>34100</v>
      </c>
      <c r="HJ85" s="11">
        <f>Pohjatiedot!GI54</f>
        <v>34134</v>
      </c>
      <c r="HK85" s="11">
        <f>Pohjatiedot!GJ54</f>
        <v>34161</v>
      </c>
      <c r="HL85" s="12">
        <f t="shared" si="124"/>
        <v>1178</v>
      </c>
      <c r="HM85" s="163">
        <f t="shared" si="125"/>
        <v>3.5715368523178581E-2</v>
      </c>
      <c r="HO85" s="171" t="str">
        <f t="shared" si="126"/>
        <v>Ylöjärvi</v>
      </c>
      <c r="HP85" s="57">
        <f t="shared" si="127"/>
        <v>32983</v>
      </c>
      <c r="HQ85" s="57">
        <f t="shared" si="128"/>
        <v>33350</v>
      </c>
      <c r="HR85" s="57">
        <f t="shared" si="129"/>
        <v>33919</v>
      </c>
      <c r="HS85" s="57">
        <f t="shared" si="130"/>
        <v>34161</v>
      </c>
      <c r="HT85" s="172">
        <f t="shared" si="131"/>
        <v>1178</v>
      </c>
      <c r="HU85" s="163">
        <f t="shared" si="132"/>
        <v>3.5715368523178581E-2</v>
      </c>
      <c r="HW85" s="171" t="str">
        <f t="shared" si="74"/>
        <v>Ylöjärvi</v>
      </c>
      <c r="HX85" s="57">
        <f t="shared" si="75"/>
        <v>339</v>
      </c>
      <c r="HY85" s="57">
        <f t="shared" si="76"/>
        <v>337</v>
      </c>
      <c r="HZ85" s="57">
        <f t="shared" si="77"/>
        <v>333</v>
      </c>
      <c r="IA85" s="57">
        <f t="shared" si="78"/>
        <v>331</v>
      </c>
      <c r="IB85" s="172">
        <f t="shared" si="79"/>
        <v>-8</v>
      </c>
      <c r="IC85" s="163">
        <f t="shared" si="80"/>
        <v>-2.359882005899705E-2</v>
      </c>
      <c r="IE85" s="171" t="str">
        <f t="shared" si="133"/>
        <v>Ylöjärvi</v>
      </c>
      <c r="IF85" s="57">
        <f t="shared" si="134"/>
        <v>2775</v>
      </c>
      <c r="IG85" s="57">
        <f t="shared" si="135"/>
        <v>2520</v>
      </c>
      <c r="IH85" s="57">
        <f t="shared" si="136"/>
        <v>2239</v>
      </c>
      <c r="II85" s="57">
        <f t="shared" si="137"/>
        <v>2219</v>
      </c>
      <c r="IJ85" s="172">
        <f t="shared" si="138"/>
        <v>-556</v>
      </c>
      <c r="IK85" s="9">
        <f t="shared" si="139"/>
        <v>-66.561142857142869</v>
      </c>
      <c r="IL85" s="163">
        <f t="shared" si="57"/>
        <v>-0.20036036036036031</v>
      </c>
      <c r="IN85" s="171" t="str">
        <f t="shared" si="140"/>
        <v>Ylöjärvi</v>
      </c>
      <c r="IO85" s="57">
        <f t="shared" si="141"/>
        <v>3035</v>
      </c>
      <c r="IP85" s="57">
        <f t="shared" si="142"/>
        <v>3100</v>
      </c>
      <c r="IQ85" s="57">
        <f t="shared" si="143"/>
        <v>2711</v>
      </c>
      <c r="IR85" s="57">
        <f t="shared" si="144"/>
        <v>2338</v>
      </c>
      <c r="IS85" s="172">
        <f t="shared" si="145"/>
        <v>-697</v>
      </c>
      <c r="IT85" s="9">
        <f t="shared" si="146"/>
        <v>-34.85</v>
      </c>
      <c r="IU85" s="163">
        <f t="shared" si="82"/>
        <v>-0.22965403624382208</v>
      </c>
      <c r="IW85" s="171" t="str">
        <f t="shared" si="83"/>
        <v>Ylöjärvi</v>
      </c>
      <c r="IX85" s="57">
        <f t="shared" si="84"/>
        <v>17102</v>
      </c>
      <c r="IY85" s="57">
        <f t="shared" si="85"/>
        <v>17123</v>
      </c>
      <c r="IZ85" s="57">
        <f t="shared" si="86"/>
        <v>17139</v>
      </c>
      <c r="JA85" s="57">
        <f t="shared" si="87"/>
        <v>17139</v>
      </c>
      <c r="JB85" s="172">
        <f t="shared" si="88"/>
        <v>37</v>
      </c>
      <c r="JC85" s="163">
        <f t="shared" si="89"/>
        <v>2.1634896503333056E-3</v>
      </c>
      <c r="JE85" s="171" t="str">
        <f t="shared" si="147"/>
        <v>Ylöjärvi</v>
      </c>
      <c r="JF85" s="57">
        <f t="shared" si="148"/>
        <v>5799</v>
      </c>
      <c r="JG85" s="57">
        <f t="shared" si="149"/>
        <v>6138</v>
      </c>
      <c r="JH85" s="57">
        <f t="shared" si="150"/>
        <v>7041</v>
      </c>
      <c r="JI85" s="57">
        <f t="shared" si="151"/>
        <v>7831</v>
      </c>
      <c r="JJ85" s="172">
        <f t="shared" si="152"/>
        <v>2032</v>
      </c>
      <c r="JK85" s="163">
        <f t="shared" si="153"/>
        <v>0.35040524228315229</v>
      </c>
      <c r="JM85" s="171" t="str">
        <f t="shared" si="90"/>
        <v>Ylöjärvi</v>
      </c>
      <c r="JN85" s="57">
        <f t="shared" si="91"/>
        <v>3489</v>
      </c>
      <c r="JO85" s="57">
        <f t="shared" si="92"/>
        <v>3595</v>
      </c>
      <c r="JP85" s="57">
        <f t="shared" si="93"/>
        <v>3665</v>
      </c>
      <c r="JQ85" s="57">
        <f t="shared" si="94"/>
        <v>3861</v>
      </c>
      <c r="JR85" s="172">
        <f t="shared" si="95"/>
        <v>372</v>
      </c>
      <c r="JS85" s="163">
        <f t="shared" si="96"/>
        <v>0.10662080825451414</v>
      </c>
      <c r="JU85" s="171" t="str">
        <f t="shared" si="154"/>
        <v>Ylöjärvi</v>
      </c>
      <c r="JV85" s="57">
        <f t="shared" si="155"/>
        <v>2310</v>
      </c>
      <c r="JW85" s="57">
        <f t="shared" si="156"/>
        <v>2543</v>
      </c>
      <c r="JX85" s="57">
        <f t="shared" si="157"/>
        <v>3376</v>
      </c>
      <c r="JY85" s="57">
        <f t="shared" si="158"/>
        <v>3970</v>
      </c>
      <c r="JZ85" s="172">
        <f t="shared" si="159"/>
        <v>1660</v>
      </c>
      <c r="KA85" s="163">
        <f t="shared" si="160"/>
        <v>0.71861471861471871</v>
      </c>
    </row>
    <row r="86" spans="2:287" ht="15.75" thickBot="1" x14ac:dyDescent="0.3">
      <c r="B86" s="13" t="str">
        <f>Pohjatiedot!C55</f>
        <v>Pirkanmaa</v>
      </c>
      <c r="C86" s="14">
        <f>Pohjatiedot!D55</f>
        <v>4447</v>
      </c>
      <c r="D86" s="14">
        <f>Pohjatiedot!E55</f>
        <v>4363</v>
      </c>
      <c r="E86" s="14">
        <f>Pohjatiedot!F55</f>
        <v>4374</v>
      </c>
      <c r="F86" s="14">
        <f>Pohjatiedot!G55</f>
        <v>4383</v>
      </c>
      <c r="G86" s="14">
        <f>Pohjatiedot!H55</f>
        <v>4390</v>
      </c>
      <c r="H86" s="14">
        <f>Pohjatiedot!I55</f>
        <v>4392</v>
      </c>
      <c r="I86" s="14">
        <f>Pohjatiedot!J55</f>
        <v>4393</v>
      </c>
      <c r="J86" s="14">
        <f>Pohjatiedot!K55</f>
        <v>4388</v>
      </c>
      <c r="K86" s="14">
        <f>Pohjatiedot!L55</f>
        <v>4383</v>
      </c>
      <c r="L86" s="14">
        <f>Pohjatiedot!M55</f>
        <v>4373</v>
      </c>
      <c r="M86" s="14">
        <f>Pohjatiedot!N55</f>
        <v>4362</v>
      </c>
      <c r="N86" s="14">
        <f>Pohjatiedot!O55</f>
        <v>4356</v>
      </c>
      <c r="O86" s="14">
        <f>Pohjatiedot!P55</f>
        <v>4346</v>
      </c>
      <c r="P86" s="15">
        <f t="shared" si="98"/>
        <v>-101</v>
      </c>
      <c r="Q86" s="164">
        <f t="shared" si="99"/>
        <v>-2.2711940634135397E-2</v>
      </c>
      <c r="S86" s="13" t="str">
        <f>Pohjatiedot!S55</f>
        <v>Pirkanmaa</v>
      </c>
      <c r="T86" s="14">
        <f>Pohjatiedot!T55</f>
        <v>26282</v>
      </c>
      <c r="U86" s="14">
        <f>Pohjatiedot!U55</f>
        <v>25178</v>
      </c>
      <c r="V86" s="14">
        <f>Pohjatiedot!V55</f>
        <v>24198</v>
      </c>
      <c r="W86" s="14">
        <f>Pohjatiedot!W55</f>
        <v>23302</v>
      </c>
      <c r="X86" s="14">
        <f>Pohjatiedot!X55</f>
        <v>22657</v>
      </c>
      <c r="Y86" s="14">
        <f>Pohjatiedot!Y55</f>
        <v>22327</v>
      </c>
      <c r="Z86" s="14">
        <f>Pohjatiedot!Z55</f>
        <v>22255</v>
      </c>
      <c r="AA86" s="14">
        <f>Pohjatiedot!AA55</f>
        <v>22274</v>
      </c>
      <c r="AB86" s="14">
        <f>Pohjatiedot!AB55</f>
        <v>22274</v>
      </c>
      <c r="AC86" s="14">
        <f>Pohjatiedot!AC55</f>
        <v>22258</v>
      </c>
      <c r="AD86" s="14">
        <f>Pohjatiedot!AD55</f>
        <v>22235</v>
      </c>
      <c r="AE86" s="14">
        <f>Pohjatiedot!AE55</f>
        <v>22193</v>
      </c>
      <c r="AF86" s="14">
        <f>Pohjatiedot!AF55</f>
        <v>22162</v>
      </c>
      <c r="AG86" s="15">
        <f t="shared" si="100"/>
        <v>-4120</v>
      </c>
      <c r="AH86" s="164">
        <f t="shared" si="101"/>
        <v>-0.15676128148542734</v>
      </c>
      <c r="AJ86" s="13" t="str">
        <f>Pohjatiedot!AI55</f>
        <v>Pirkanmaa</v>
      </c>
      <c r="AK86" s="14">
        <f>Pohjatiedot!AJ55</f>
        <v>6021</v>
      </c>
      <c r="AL86" s="14">
        <f>Pohjatiedot!AK55</f>
        <v>5702</v>
      </c>
      <c r="AM86" s="14">
        <f>Pohjatiedot!AL55</f>
        <v>5496</v>
      </c>
      <c r="AN86" s="14">
        <f>Pohjatiedot!AM55</f>
        <v>5413</v>
      </c>
      <c r="AO86" s="14">
        <f>Pohjatiedot!AN55</f>
        <v>5168</v>
      </c>
      <c r="AP86" s="14">
        <f>Pohjatiedot!AO55</f>
        <v>4860</v>
      </c>
      <c r="AQ86" s="14">
        <f>Pohjatiedot!AP55</f>
        <v>4600</v>
      </c>
      <c r="AR86" s="14">
        <f>Pohjatiedot!AQ55</f>
        <v>4497</v>
      </c>
      <c r="AS86" s="14">
        <f>Pohjatiedot!AR55</f>
        <v>4506</v>
      </c>
      <c r="AT86" s="14">
        <f>Pohjatiedot!AS55</f>
        <v>4514</v>
      </c>
      <c r="AU86" s="14">
        <f>Pohjatiedot!AT55</f>
        <v>4515</v>
      </c>
      <c r="AV86" s="14">
        <f>Pohjatiedot!AU55</f>
        <v>4523</v>
      </c>
      <c r="AW86" s="14">
        <f>Pohjatiedot!AV55</f>
        <v>4508</v>
      </c>
      <c r="AX86" s="15">
        <f t="shared" si="102"/>
        <v>-1513</v>
      </c>
      <c r="AY86" s="164">
        <f t="shared" si="103"/>
        <v>-0.2512871616010629</v>
      </c>
      <c r="AZ86" s="9"/>
      <c r="BA86" s="13" t="str">
        <f t="shared" si="161"/>
        <v>Pirkanmaa</v>
      </c>
      <c r="BB86" s="14">
        <f t="shared" si="162"/>
        <v>32303</v>
      </c>
      <c r="BC86" s="14">
        <f t="shared" si="163"/>
        <v>30880</v>
      </c>
      <c r="BD86" s="14">
        <f t="shared" si="164"/>
        <v>29694</v>
      </c>
      <c r="BE86" s="14">
        <f t="shared" si="165"/>
        <v>28715</v>
      </c>
      <c r="BF86" s="14">
        <f t="shared" si="166"/>
        <v>27825</v>
      </c>
      <c r="BG86" s="14">
        <f t="shared" si="167"/>
        <v>27187</v>
      </c>
      <c r="BH86" s="14">
        <f t="shared" si="168"/>
        <v>26855</v>
      </c>
      <c r="BI86" s="14">
        <f t="shared" si="169"/>
        <v>26771</v>
      </c>
      <c r="BJ86" s="14">
        <f t="shared" si="170"/>
        <v>26780</v>
      </c>
      <c r="BK86" s="14">
        <f t="shared" si="171"/>
        <v>26772</v>
      </c>
      <c r="BL86" s="14">
        <f t="shared" si="172"/>
        <v>26750</v>
      </c>
      <c r="BM86" s="14">
        <f t="shared" si="173"/>
        <v>26716</v>
      </c>
      <c r="BN86" s="14">
        <f t="shared" si="174"/>
        <v>26670</v>
      </c>
      <c r="BO86" s="15">
        <f t="shared" si="175"/>
        <v>-5633</v>
      </c>
      <c r="BP86" s="164">
        <f t="shared" si="107"/>
        <v>-0.17438008853666842</v>
      </c>
      <c r="BR86" s="13" t="str">
        <f>Pohjatiedot!AY55</f>
        <v>Pirkanmaa</v>
      </c>
      <c r="BS86" s="14">
        <f>Pohjatiedot!AZ55</f>
        <v>34598</v>
      </c>
      <c r="BT86" s="14">
        <f>Pohjatiedot!BA55</f>
        <v>35073</v>
      </c>
      <c r="BU86" s="14">
        <f>Pohjatiedot!BB55</f>
        <v>35118</v>
      </c>
      <c r="BV86" s="14">
        <f>Pohjatiedot!BC55</f>
        <v>34882</v>
      </c>
      <c r="BW86" s="14">
        <f>Pohjatiedot!BD55</f>
        <v>34448</v>
      </c>
      <c r="BX86" s="14">
        <f>Pohjatiedot!BE55</f>
        <v>33802</v>
      </c>
      <c r="BY86" s="14">
        <f>Pohjatiedot!BF55</f>
        <v>32949</v>
      </c>
      <c r="BZ86" s="14">
        <f>Pohjatiedot!BG55</f>
        <v>31545</v>
      </c>
      <c r="CA86" s="14">
        <f>Pohjatiedot!BH55</f>
        <v>30355</v>
      </c>
      <c r="CB86" s="14">
        <f>Pohjatiedot!BI55</f>
        <v>29361</v>
      </c>
      <c r="CC86" s="14">
        <f>Pohjatiedot!BJ55</f>
        <v>28468</v>
      </c>
      <c r="CD86" s="14">
        <f>Pohjatiedot!BK55</f>
        <v>27811</v>
      </c>
      <c r="CE86" s="14">
        <f>Pohjatiedot!BL55</f>
        <v>27466</v>
      </c>
      <c r="CF86" s="15">
        <f t="shared" si="108"/>
        <v>-7132</v>
      </c>
      <c r="CG86" s="164">
        <f t="shared" si="109"/>
        <v>-0.20613908318399909</v>
      </c>
      <c r="CI86" s="13" t="str">
        <f>Pohjatiedot!BO55</f>
        <v>Pirkanmaa</v>
      </c>
      <c r="CJ86" s="14">
        <f>Pohjatiedot!BP55</f>
        <v>16353</v>
      </c>
      <c r="CK86" s="14">
        <f>Pohjatiedot!BQ55</f>
        <v>16811</v>
      </c>
      <c r="CL86" s="14">
        <f>Pohjatiedot!BR55</f>
        <v>17059</v>
      </c>
      <c r="CM86" s="14">
        <f>Pohjatiedot!BS55</f>
        <v>17340</v>
      </c>
      <c r="CN86" s="14">
        <f>Pohjatiedot!BT55</f>
        <v>17631</v>
      </c>
      <c r="CO86" s="14">
        <f>Pohjatiedot!BU55</f>
        <v>17787</v>
      </c>
      <c r="CP86" s="14">
        <f>Pohjatiedot!BV55</f>
        <v>17758</v>
      </c>
      <c r="CQ86" s="14">
        <f>Pohjatiedot!BW55</f>
        <v>17919</v>
      </c>
      <c r="CR86" s="14">
        <f>Pohjatiedot!BX55</f>
        <v>17793</v>
      </c>
      <c r="CS86" s="14">
        <f>Pohjatiedot!BY55</f>
        <v>17587</v>
      </c>
      <c r="CT86" s="14">
        <f>Pohjatiedot!BZ55</f>
        <v>16994</v>
      </c>
      <c r="CU86" s="14">
        <f>Pohjatiedot!CA55</f>
        <v>16465</v>
      </c>
      <c r="CV86" s="14">
        <f>Pohjatiedot!CB55</f>
        <v>15821</v>
      </c>
      <c r="CW86" s="15">
        <f t="shared" si="110"/>
        <v>-532</v>
      </c>
      <c r="CX86" s="164">
        <f t="shared" si="111"/>
        <v>-3.2532257078211946E-2</v>
      </c>
      <c r="CZ86" s="13" t="str">
        <f>Pohjatiedot!CE55</f>
        <v>Pirkanmaa</v>
      </c>
      <c r="DA86" s="14">
        <f>Pohjatiedot!CF55</f>
        <v>15814</v>
      </c>
      <c r="DB86" s="14">
        <f>Pohjatiedot!CG55</f>
        <v>15948</v>
      </c>
      <c r="DC86" s="14">
        <f>Pohjatiedot!CH55</f>
        <v>16309</v>
      </c>
      <c r="DD86" s="14">
        <f>Pohjatiedot!CI55</f>
        <v>16773</v>
      </c>
      <c r="DE86" s="14">
        <f>Pohjatiedot!CJ55</f>
        <v>17222</v>
      </c>
      <c r="DF86" s="14">
        <f>Pohjatiedot!CK55</f>
        <v>17454</v>
      </c>
      <c r="DG86" s="14">
        <f>Pohjatiedot!CL55</f>
        <v>17737</v>
      </c>
      <c r="DH86" s="14">
        <f>Pohjatiedot!CM55</f>
        <v>18022</v>
      </c>
      <c r="DI86" s="14">
        <f>Pohjatiedot!CN55</f>
        <v>18179</v>
      </c>
      <c r="DJ86" s="14">
        <f>Pohjatiedot!CO55</f>
        <v>18152</v>
      </c>
      <c r="DK86" s="14">
        <f>Pohjatiedot!CP55</f>
        <v>18296</v>
      </c>
      <c r="DL86" s="14">
        <f>Pohjatiedot!CQ55</f>
        <v>18169</v>
      </c>
      <c r="DM86" s="14">
        <f>Pohjatiedot!CR55</f>
        <v>17947</v>
      </c>
      <c r="DN86" s="15">
        <f t="shared" si="112"/>
        <v>2133</v>
      </c>
      <c r="DO86" s="164">
        <f t="shared" si="113"/>
        <v>0.13488048564563049</v>
      </c>
      <c r="DQ86" s="13" t="str">
        <f>Pohjatiedot!CU55</f>
        <v>Pirkanmaa</v>
      </c>
      <c r="DR86" s="14">
        <f>Pohjatiedot!CV55</f>
        <v>31956</v>
      </c>
      <c r="DS86" s="14">
        <f>Pohjatiedot!CW55</f>
        <v>31520</v>
      </c>
      <c r="DT86" s="14">
        <f>Pohjatiedot!CX55</f>
        <v>31200</v>
      </c>
      <c r="DU86" s="14">
        <f>Pohjatiedot!CY55</f>
        <v>30747</v>
      </c>
      <c r="DV86" s="14">
        <f>Pohjatiedot!CZ55</f>
        <v>30677</v>
      </c>
      <c r="DW86" s="14">
        <f>Pohjatiedot!DA55</f>
        <v>30842</v>
      </c>
      <c r="DX86" s="14">
        <f>Pohjatiedot!DB55</f>
        <v>31211</v>
      </c>
      <c r="DY86" s="14">
        <f>Pohjatiedot!DC55</f>
        <v>31664</v>
      </c>
      <c r="DZ86" s="14">
        <f>Pohjatiedot!DD55</f>
        <v>32262</v>
      </c>
      <c r="EA86" s="14">
        <f>Pohjatiedot!DE55</f>
        <v>32799</v>
      </c>
      <c r="EB86" s="14">
        <f>Pohjatiedot!DF55</f>
        <v>33192</v>
      </c>
      <c r="EC86" s="14">
        <f>Pohjatiedot!DG55</f>
        <v>33552</v>
      </c>
      <c r="ED86" s="14">
        <f>Pohjatiedot!DH55</f>
        <v>33662</v>
      </c>
      <c r="EE86" s="15">
        <f t="shared" si="114"/>
        <v>1706</v>
      </c>
      <c r="EF86" s="164">
        <f t="shared" si="115"/>
        <v>5.3385905620227714E-2</v>
      </c>
      <c r="EH86" s="13" t="str">
        <f>Pohjatiedot!DK55</f>
        <v>Pirkanmaa</v>
      </c>
      <c r="EI86" s="14">
        <f>Pohjatiedot!DL55</f>
        <v>269741</v>
      </c>
      <c r="EJ86" s="14">
        <f>Pohjatiedot!DM55</f>
        <v>270547</v>
      </c>
      <c r="EK86" s="14">
        <f>Pohjatiedot!DN55</f>
        <v>271376</v>
      </c>
      <c r="EL86" s="14">
        <f>Pohjatiedot!DO55</f>
        <v>272014</v>
      </c>
      <c r="EM86" s="14">
        <f>Pohjatiedot!DP55</f>
        <v>272484</v>
      </c>
      <c r="EN86" s="14">
        <f>Pohjatiedot!DQ55</f>
        <v>273349</v>
      </c>
      <c r="EO86" s="14">
        <f>Pohjatiedot!DR55</f>
        <v>273702</v>
      </c>
      <c r="EP86" s="14">
        <f>Pohjatiedot!DS55</f>
        <v>273998</v>
      </c>
      <c r="EQ86" s="14">
        <f>Pohjatiedot!DT55</f>
        <v>274116</v>
      </c>
      <c r="ER86" s="14">
        <f>Pohjatiedot!DU55</f>
        <v>274435</v>
      </c>
      <c r="ES86" s="14">
        <f>Pohjatiedot!DV55</f>
        <v>274925</v>
      </c>
      <c r="ET86" s="14">
        <f>Pohjatiedot!DW55</f>
        <v>275356</v>
      </c>
      <c r="EU86" s="14">
        <f>Pohjatiedot!DX55</f>
        <v>276083</v>
      </c>
      <c r="EV86" s="15">
        <f t="shared" si="116"/>
        <v>6342</v>
      </c>
      <c r="EW86" s="164">
        <f t="shared" si="117"/>
        <v>2.3511442457764931E-2</v>
      </c>
      <c r="EY86" s="13" t="str">
        <f>Pohjatiedot!EA55</f>
        <v>Pirkanmaa</v>
      </c>
      <c r="EZ86" s="14">
        <f>Pohjatiedot!EB55</f>
        <v>62521</v>
      </c>
      <c r="FA86" s="14">
        <f>Pohjatiedot!EC55</f>
        <v>63692</v>
      </c>
      <c r="FB86" s="14">
        <f>Pohjatiedot!ED55</f>
        <v>63702</v>
      </c>
      <c r="FC86" s="14">
        <f>Pohjatiedot!EE55</f>
        <v>63190</v>
      </c>
      <c r="FD86" s="14">
        <f>Pohjatiedot!EF55</f>
        <v>62380</v>
      </c>
      <c r="FE86" s="14">
        <f>Pohjatiedot!EG55</f>
        <v>61296</v>
      </c>
      <c r="FF86" s="14">
        <f>Pohjatiedot!EH55</f>
        <v>60648</v>
      </c>
      <c r="FG86" s="14">
        <f>Pohjatiedot!EI55</f>
        <v>60359</v>
      </c>
      <c r="FH86" s="14">
        <f>Pohjatiedot!EJ55</f>
        <v>60283</v>
      </c>
      <c r="FI86" s="14">
        <f>Pohjatiedot!EK55</f>
        <v>60170</v>
      </c>
      <c r="FJ86" s="14">
        <f>Pohjatiedot!EL55</f>
        <v>60241</v>
      </c>
      <c r="FK86" s="14">
        <f>Pohjatiedot!EM55</f>
        <v>60312</v>
      </c>
      <c r="FL86" s="14">
        <f>Pohjatiedot!EN55</f>
        <v>60347</v>
      </c>
      <c r="FM86" s="15">
        <f t="shared" si="118"/>
        <v>-2174</v>
      </c>
      <c r="FN86" s="164">
        <f t="shared" si="119"/>
        <v>-3.4772316501655465E-2</v>
      </c>
      <c r="FP86" s="13" t="str">
        <f>Pohjatiedot!EQ55</f>
        <v>Pirkanmaa</v>
      </c>
      <c r="FQ86" s="14">
        <f>Pohjatiedot!ER55</f>
        <v>33371</v>
      </c>
      <c r="FR86" s="14">
        <f>Pohjatiedot!ES55</f>
        <v>34322</v>
      </c>
      <c r="FS86" s="14">
        <f>Pohjatiedot!ET55</f>
        <v>36204</v>
      </c>
      <c r="FT86" s="14">
        <f>Pohjatiedot!EU55</f>
        <v>38746</v>
      </c>
      <c r="FU86" s="14">
        <f>Pohjatiedot!EV55</f>
        <v>41298</v>
      </c>
      <c r="FV86" s="14">
        <f>Pohjatiedot!EW55</f>
        <v>43599</v>
      </c>
      <c r="FW86" s="14">
        <f>Pohjatiedot!EX55</f>
        <v>45693</v>
      </c>
      <c r="FX86" s="14">
        <f>Pohjatiedot!EY55</f>
        <v>47752</v>
      </c>
      <c r="FY86" s="14">
        <f>Pohjatiedot!EZ55</f>
        <v>48785</v>
      </c>
      <c r="FZ86" s="14">
        <f>Pohjatiedot!FA55</f>
        <v>50686</v>
      </c>
      <c r="GA86" s="14">
        <f>Pohjatiedot!FB55</f>
        <v>51907</v>
      </c>
      <c r="GB86" s="14">
        <f>Pohjatiedot!FC55</f>
        <v>52950</v>
      </c>
      <c r="GC86" s="14">
        <f>Pohjatiedot!FD55</f>
        <v>53121</v>
      </c>
      <c r="GD86" s="15">
        <f t="shared" si="120"/>
        <v>19750</v>
      </c>
      <c r="GE86" s="164">
        <f t="shared" si="121"/>
        <v>0.59183123070929855</v>
      </c>
      <c r="GG86" s="13" t="str">
        <f>Pohjatiedot!FG55</f>
        <v>Pirkanmaa</v>
      </c>
      <c r="GH86" s="14">
        <f>Pohjatiedot!FH55</f>
        <v>13991</v>
      </c>
      <c r="GI86" s="14">
        <f>Pohjatiedot!FI55</f>
        <v>14253</v>
      </c>
      <c r="GJ86" s="14">
        <f>Pohjatiedot!FJ55</f>
        <v>14564</v>
      </c>
      <c r="GK86" s="14">
        <f>Pohjatiedot!FK55</f>
        <v>14883</v>
      </c>
      <c r="GL86" s="14">
        <f>Pohjatiedot!FL55</f>
        <v>15293</v>
      </c>
      <c r="GM86" s="14">
        <f>Pohjatiedot!FM55</f>
        <v>15816</v>
      </c>
      <c r="GN86" s="14">
        <f>Pohjatiedot!FN55</f>
        <v>16346</v>
      </c>
      <c r="GO86" s="14">
        <f>Pohjatiedot!FO55</f>
        <v>16555</v>
      </c>
      <c r="GP86" s="14">
        <f>Pohjatiedot!FP55</f>
        <v>17626</v>
      </c>
      <c r="GQ86" s="14">
        <f>Pohjatiedot!FQ55</f>
        <v>17706</v>
      </c>
      <c r="GR86" s="14">
        <f>Pohjatiedot!FR55</f>
        <v>18279</v>
      </c>
      <c r="GS86" s="14">
        <f>Pohjatiedot!FS55</f>
        <v>18990</v>
      </c>
      <c r="GT86" s="14">
        <f>Pohjatiedot!FT55</f>
        <v>20374</v>
      </c>
      <c r="GU86" s="15">
        <f t="shared" si="122"/>
        <v>6383</v>
      </c>
      <c r="GV86" s="164">
        <f t="shared" si="123"/>
        <v>0.45622185690801231</v>
      </c>
      <c r="GX86" s="13" t="str">
        <f>Pohjatiedot!FW55</f>
        <v>Pirkanmaa</v>
      </c>
      <c r="GY86" s="14">
        <f>Pohjatiedot!FX55</f>
        <v>515095</v>
      </c>
      <c r="GZ86" s="14">
        <f>Pohjatiedot!FY55</f>
        <v>517409</v>
      </c>
      <c r="HA86" s="14">
        <f>Pohjatiedot!FZ55</f>
        <v>519600</v>
      </c>
      <c r="HB86" s="14">
        <f>Pohjatiedot!GA55</f>
        <v>521673</v>
      </c>
      <c r="HC86" s="14">
        <f>Pohjatiedot!GB55</f>
        <v>523648</v>
      </c>
      <c r="HD86" s="14">
        <f>Pohjatiedot!GC55</f>
        <v>525524</v>
      </c>
      <c r="HE86" s="14">
        <f>Pohjatiedot!GD55</f>
        <v>527292</v>
      </c>
      <c r="HF86" s="14">
        <f>Pohjatiedot!GE55</f>
        <v>528973</v>
      </c>
      <c r="HG86" s="14">
        <f>Pohjatiedot!GF55</f>
        <v>530562</v>
      </c>
      <c r="HH86" s="14">
        <f>Pohjatiedot!GG55</f>
        <v>532041</v>
      </c>
      <c r="HI86" s="14">
        <f>Pohjatiedot!GH55</f>
        <v>533414</v>
      </c>
      <c r="HJ86" s="14">
        <f>Pohjatiedot!GI55</f>
        <v>534677</v>
      </c>
      <c r="HK86" s="14">
        <f>Pohjatiedot!GJ55</f>
        <v>535837</v>
      </c>
      <c r="HL86" s="15">
        <f t="shared" si="124"/>
        <v>20742</v>
      </c>
      <c r="HM86" s="164">
        <f t="shared" si="125"/>
        <v>4.0268300022326065E-2</v>
      </c>
      <c r="HO86" s="173" t="str">
        <f t="shared" si="126"/>
        <v>Pirkanmaa</v>
      </c>
      <c r="HP86" s="61">
        <f t="shared" si="127"/>
        <v>515095</v>
      </c>
      <c r="HQ86" s="61">
        <f t="shared" si="128"/>
        <v>519600</v>
      </c>
      <c r="HR86" s="61">
        <f t="shared" si="129"/>
        <v>528973</v>
      </c>
      <c r="HS86" s="61">
        <f t="shared" si="130"/>
        <v>535837</v>
      </c>
      <c r="HT86" s="174">
        <f t="shared" si="131"/>
        <v>20742</v>
      </c>
      <c r="HU86" s="164">
        <f t="shared" si="132"/>
        <v>4.0268300022326065E-2</v>
      </c>
      <c r="HW86" s="173" t="str">
        <f t="shared" si="74"/>
        <v>Pirkanmaa</v>
      </c>
      <c r="HX86" s="61">
        <f t="shared" si="75"/>
        <v>4447</v>
      </c>
      <c r="HY86" s="61">
        <f t="shared" si="76"/>
        <v>4374</v>
      </c>
      <c r="HZ86" s="61">
        <f t="shared" si="77"/>
        <v>4388</v>
      </c>
      <c r="IA86" s="61">
        <f t="shared" si="78"/>
        <v>4346</v>
      </c>
      <c r="IB86" s="174">
        <f t="shared" si="79"/>
        <v>-101</v>
      </c>
      <c r="IC86" s="164">
        <f t="shared" si="80"/>
        <v>-2.2711940634135397E-2</v>
      </c>
      <c r="IE86" s="173" t="str">
        <f t="shared" si="133"/>
        <v>Pirkanmaa</v>
      </c>
      <c r="IF86" s="61">
        <f t="shared" si="134"/>
        <v>32303</v>
      </c>
      <c r="IG86" s="61">
        <f t="shared" si="135"/>
        <v>29694</v>
      </c>
      <c r="IH86" s="61">
        <f t="shared" si="136"/>
        <v>26771</v>
      </c>
      <c r="II86" s="61">
        <f t="shared" si="137"/>
        <v>26670</v>
      </c>
      <c r="IJ86" s="174">
        <f t="shared" si="138"/>
        <v>-5633</v>
      </c>
      <c r="IK86" s="70">
        <f t="shared" si="139"/>
        <v>-674.35057142857136</v>
      </c>
      <c r="IL86" s="164">
        <f t="shared" si="57"/>
        <v>-0.17438008853666842</v>
      </c>
      <c r="IN86" s="173" t="str">
        <f t="shared" si="140"/>
        <v>Pirkanmaa</v>
      </c>
      <c r="IO86" s="61">
        <f t="shared" si="141"/>
        <v>34598</v>
      </c>
      <c r="IP86" s="61">
        <f t="shared" si="142"/>
        <v>35118</v>
      </c>
      <c r="IQ86" s="61">
        <f t="shared" si="143"/>
        <v>31545</v>
      </c>
      <c r="IR86" s="61">
        <f t="shared" si="144"/>
        <v>27466</v>
      </c>
      <c r="IS86" s="174">
        <f t="shared" si="145"/>
        <v>-7132</v>
      </c>
      <c r="IT86" s="70">
        <f t="shared" si="146"/>
        <v>-356.6</v>
      </c>
      <c r="IU86" s="164">
        <f t="shared" si="82"/>
        <v>-0.20613908318399909</v>
      </c>
      <c r="IW86" s="173" t="str">
        <f t="shared" si="83"/>
        <v>Pirkanmaa</v>
      </c>
      <c r="IX86" s="61">
        <f t="shared" si="84"/>
        <v>269741</v>
      </c>
      <c r="IY86" s="61">
        <f t="shared" si="85"/>
        <v>271376</v>
      </c>
      <c r="IZ86" s="61">
        <f t="shared" si="86"/>
        <v>273998</v>
      </c>
      <c r="JA86" s="61">
        <f t="shared" si="87"/>
        <v>276083</v>
      </c>
      <c r="JB86" s="174">
        <f t="shared" si="88"/>
        <v>6342</v>
      </c>
      <c r="JC86" s="164">
        <f t="shared" si="89"/>
        <v>2.3511442457764931E-2</v>
      </c>
      <c r="JE86" s="173" t="str">
        <f t="shared" si="147"/>
        <v>Pirkanmaa</v>
      </c>
      <c r="JF86" s="61">
        <f t="shared" si="148"/>
        <v>109883</v>
      </c>
      <c r="JG86" s="61">
        <f t="shared" si="149"/>
        <v>114470</v>
      </c>
      <c r="JH86" s="61">
        <f t="shared" si="150"/>
        <v>124666</v>
      </c>
      <c r="JI86" s="61">
        <f t="shared" si="151"/>
        <v>133842</v>
      </c>
      <c r="JJ86" s="174">
        <f t="shared" si="152"/>
        <v>23959</v>
      </c>
      <c r="JK86" s="164">
        <f t="shared" si="153"/>
        <v>0.21804100725316933</v>
      </c>
      <c r="JM86" s="173" t="str">
        <f t="shared" si="90"/>
        <v>Pirkanmaa</v>
      </c>
      <c r="JN86" s="61">
        <f t="shared" si="91"/>
        <v>62521</v>
      </c>
      <c r="JO86" s="61">
        <f t="shared" si="92"/>
        <v>63702</v>
      </c>
      <c r="JP86" s="61">
        <f t="shared" si="93"/>
        <v>60359</v>
      </c>
      <c r="JQ86" s="61">
        <f t="shared" si="94"/>
        <v>60347</v>
      </c>
      <c r="JR86" s="174">
        <f t="shared" si="95"/>
        <v>-2174</v>
      </c>
      <c r="JS86" s="164">
        <f t="shared" si="96"/>
        <v>-3.4772316501655465E-2</v>
      </c>
      <c r="JU86" s="173" t="str">
        <f t="shared" si="154"/>
        <v>Pirkanmaa</v>
      </c>
      <c r="JV86" s="61">
        <f t="shared" si="155"/>
        <v>47362</v>
      </c>
      <c r="JW86" s="61">
        <f t="shared" si="156"/>
        <v>50768</v>
      </c>
      <c r="JX86" s="61">
        <f t="shared" si="157"/>
        <v>64307</v>
      </c>
      <c r="JY86" s="61">
        <f t="shared" si="158"/>
        <v>73495</v>
      </c>
      <c r="JZ86" s="174">
        <f t="shared" si="159"/>
        <v>26133</v>
      </c>
      <c r="KA86" s="164">
        <f t="shared" si="160"/>
        <v>0.55177146235378571</v>
      </c>
    </row>
  </sheetData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Drop Down 1">
              <controlPr defaultSize="0" autoLine="0" autoPict="0">
                <anchor moveWithCells="1">
                  <from>
                    <xdr:col>18</xdr:col>
                    <xdr:colOff>104775</xdr:colOff>
                    <xdr:row>1</xdr:row>
                    <xdr:rowOff>95250</xdr:rowOff>
                  </from>
                  <to>
                    <xdr:col>22</xdr:col>
                    <xdr:colOff>9525</xdr:colOff>
                    <xdr:row>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Drop Down 2">
              <controlPr defaultSize="0" autoLine="0" autoPict="0">
                <anchor moveWithCells="1">
                  <from>
                    <xdr:col>35</xdr:col>
                    <xdr:colOff>104775</xdr:colOff>
                    <xdr:row>1</xdr:row>
                    <xdr:rowOff>95250</xdr:rowOff>
                  </from>
                  <to>
                    <xdr:col>39</xdr:col>
                    <xdr:colOff>9525</xdr:colOff>
                    <xdr:row>3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C28562-D6D7-442F-AAAB-9A5460711ED8}">
  <dimension ref="A99:CY112"/>
  <sheetViews>
    <sheetView workbookViewId="0">
      <selection activeCell="T41" sqref="T41"/>
    </sheetView>
  </sheetViews>
  <sheetFormatPr defaultRowHeight="15" x14ac:dyDescent="0.25"/>
  <sheetData>
    <row r="99" spans="1:103" x14ac:dyDescent="0.25">
      <c r="C99">
        <f>Pohjatiedot!GN10</f>
        <v>0</v>
      </c>
      <c r="D99">
        <f>Pohjatiedot!GO10</f>
        <v>1</v>
      </c>
      <c r="E99">
        <f>Pohjatiedot!GP10</f>
        <v>2</v>
      </c>
      <c r="F99">
        <f>Pohjatiedot!GQ10</f>
        <v>3</v>
      </c>
      <c r="G99">
        <f>Pohjatiedot!GR10</f>
        <v>4</v>
      </c>
      <c r="H99">
        <f>Pohjatiedot!GS10</f>
        <v>5</v>
      </c>
      <c r="I99">
        <f>Pohjatiedot!GT10</f>
        <v>6</v>
      </c>
      <c r="J99">
        <f>Pohjatiedot!GU10</f>
        <v>7</v>
      </c>
      <c r="K99">
        <f>Pohjatiedot!GV10</f>
        <v>8</v>
      </c>
      <c r="L99">
        <f>Pohjatiedot!GW10</f>
        <v>9</v>
      </c>
      <c r="M99">
        <f>Pohjatiedot!GX10</f>
        <v>10</v>
      </c>
      <c r="N99">
        <f>Pohjatiedot!GY10</f>
        <v>11</v>
      </c>
      <c r="O99">
        <f>Pohjatiedot!GZ10</f>
        <v>12</v>
      </c>
      <c r="P99">
        <f>Pohjatiedot!HA10</f>
        <v>13</v>
      </c>
      <c r="Q99">
        <f>Pohjatiedot!HB10</f>
        <v>14</v>
      </c>
      <c r="R99">
        <f>Pohjatiedot!HC10</f>
        <v>15</v>
      </c>
      <c r="S99">
        <f>Pohjatiedot!HD10</f>
        <v>16</v>
      </c>
      <c r="T99">
        <f>Pohjatiedot!HE10</f>
        <v>17</v>
      </c>
      <c r="U99">
        <f>Pohjatiedot!HF10</f>
        <v>18</v>
      </c>
      <c r="V99">
        <f>Pohjatiedot!HG10</f>
        <v>19</v>
      </c>
      <c r="W99">
        <f>Pohjatiedot!HH10</f>
        <v>20</v>
      </c>
      <c r="X99">
        <f>Pohjatiedot!HI10</f>
        <v>21</v>
      </c>
      <c r="Y99">
        <f>Pohjatiedot!HJ10</f>
        <v>22</v>
      </c>
      <c r="Z99">
        <f>Pohjatiedot!HK10</f>
        <v>23</v>
      </c>
      <c r="AA99">
        <f>Pohjatiedot!HL10</f>
        <v>24</v>
      </c>
      <c r="AB99">
        <f>Pohjatiedot!HM10</f>
        <v>25</v>
      </c>
      <c r="AC99">
        <f>Pohjatiedot!HN10</f>
        <v>26</v>
      </c>
      <c r="AD99">
        <f>Pohjatiedot!HO10</f>
        <v>27</v>
      </c>
      <c r="AE99">
        <f>Pohjatiedot!HP10</f>
        <v>28</v>
      </c>
      <c r="AF99">
        <f>Pohjatiedot!HQ10</f>
        <v>29</v>
      </c>
      <c r="AG99">
        <f>Pohjatiedot!HR10</f>
        <v>30</v>
      </c>
      <c r="AH99">
        <f>Pohjatiedot!HS10</f>
        <v>31</v>
      </c>
      <c r="AI99">
        <f>Pohjatiedot!HT10</f>
        <v>32</v>
      </c>
      <c r="AJ99">
        <f>Pohjatiedot!HU10</f>
        <v>33</v>
      </c>
      <c r="AK99">
        <f>Pohjatiedot!HV10</f>
        <v>34</v>
      </c>
      <c r="AL99">
        <f>Pohjatiedot!HW10</f>
        <v>35</v>
      </c>
      <c r="AM99">
        <f>Pohjatiedot!HX10</f>
        <v>36</v>
      </c>
      <c r="AN99">
        <f>Pohjatiedot!HY10</f>
        <v>37</v>
      </c>
      <c r="AO99">
        <f>Pohjatiedot!HZ10</f>
        <v>38</v>
      </c>
      <c r="AP99">
        <f>Pohjatiedot!IA10</f>
        <v>39</v>
      </c>
      <c r="AQ99">
        <f>Pohjatiedot!IB10</f>
        <v>40</v>
      </c>
      <c r="AR99">
        <f>Pohjatiedot!IC10</f>
        <v>41</v>
      </c>
      <c r="AS99">
        <f>Pohjatiedot!ID10</f>
        <v>42</v>
      </c>
      <c r="AT99">
        <f>Pohjatiedot!IE10</f>
        <v>43</v>
      </c>
      <c r="AU99">
        <f>Pohjatiedot!IF10</f>
        <v>44</v>
      </c>
      <c r="AV99">
        <f>Pohjatiedot!IG10</f>
        <v>45</v>
      </c>
      <c r="AW99">
        <f>Pohjatiedot!IH10</f>
        <v>46</v>
      </c>
      <c r="AX99">
        <f>Pohjatiedot!II10</f>
        <v>47</v>
      </c>
      <c r="AY99">
        <f>Pohjatiedot!IJ10</f>
        <v>48</v>
      </c>
      <c r="AZ99">
        <f>Pohjatiedot!IK10</f>
        <v>49</v>
      </c>
      <c r="BA99">
        <f>Pohjatiedot!IL10</f>
        <v>50</v>
      </c>
      <c r="BB99">
        <f>Pohjatiedot!IM10</f>
        <v>51</v>
      </c>
      <c r="BC99">
        <f>Pohjatiedot!IN10</f>
        <v>52</v>
      </c>
      <c r="BD99">
        <f>Pohjatiedot!IO10</f>
        <v>53</v>
      </c>
      <c r="BE99">
        <f>Pohjatiedot!IP10</f>
        <v>54</v>
      </c>
      <c r="BF99">
        <f>Pohjatiedot!IQ10</f>
        <v>55</v>
      </c>
      <c r="BG99">
        <f>Pohjatiedot!IR10</f>
        <v>56</v>
      </c>
      <c r="BH99">
        <f>Pohjatiedot!IS10</f>
        <v>57</v>
      </c>
      <c r="BI99">
        <f>Pohjatiedot!IT10</f>
        <v>58</v>
      </c>
      <c r="BJ99">
        <f>Pohjatiedot!IU10</f>
        <v>59</v>
      </c>
      <c r="BK99">
        <f>Pohjatiedot!IV10</f>
        <v>60</v>
      </c>
      <c r="BL99">
        <f>Pohjatiedot!IW10</f>
        <v>61</v>
      </c>
      <c r="BM99">
        <f>Pohjatiedot!IX10</f>
        <v>62</v>
      </c>
      <c r="BN99">
        <f>Pohjatiedot!IY10</f>
        <v>63</v>
      </c>
      <c r="BO99">
        <f>Pohjatiedot!IZ10</f>
        <v>64</v>
      </c>
      <c r="BP99">
        <f>Pohjatiedot!JA10</f>
        <v>65</v>
      </c>
      <c r="BQ99">
        <f>Pohjatiedot!JB10</f>
        <v>66</v>
      </c>
      <c r="BR99">
        <f>Pohjatiedot!JC10</f>
        <v>67</v>
      </c>
      <c r="BS99">
        <f>Pohjatiedot!JD10</f>
        <v>68</v>
      </c>
      <c r="BT99">
        <f>Pohjatiedot!JE10</f>
        <v>69</v>
      </c>
      <c r="BU99">
        <f>Pohjatiedot!JF10</f>
        <v>70</v>
      </c>
      <c r="BV99">
        <f>Pohjatiedot!JG10</f>
        <v>71</v>
      </c>
      <c r="BW99">
        <f>Pohjatiedot!JH10</f>
        <v>72</v>
      </c>
      <c r="BX99">
        <f>Pohjatiedot!JI10</f>
        <v>73</v>
      </c>
      <c r="BY99">
        <f>Pohjatiedot!JJ10</f>
        <v>74</v>
      </c>
      <c r="BZ99">
        <f>Pohjatiedot!JK10</f>
        <v>75</v>
      </c>
      <c r="CA99">
        <f>Pohjatiedot!JL10</f>
        <v>76</v>
      </c>
      <c r="CB99">
        <f>Pohjatiedot!JM10</f>
        <v>77</v>
      </c>
      <c r="CC99">
        <f>Pohjatiedot!JN10</f>
        <v>78</v>
      </c>
      <c r="CD99">
        <f>Pohjatiedot!JO10</f>
        <v>79</v>
      </c>
      <c r="CE99">
        <f>Pohjatiedot!JP10</f>
        <v>80</v>
      </c>
      <c r="CF99">
        <f>Pohjatiedot!JQ10</f>
        <v>81</v>
      </c>
      <c r="CG99">
        <f>Pohjatiedot!JR10</f>
        <v>82</v>
      </c>
      <c r="CH99">
        <f>Pohjatiedot!JS10</f>
        <v>83</v>
      </c>
      <c r="CI99">
        <f>Pohjatiedot!JT10</f>
        <v>84</v>
      </c>
      <c r="CJ99">
        <f>Pohjatiedot!JU10</f>
        <v>85</v>
      </c>
      <c r="CK99">
        <f>Pohjatiedot!JV10</f>
        <v>86</v>
      </c>
      <c r="CL99">
        <f>Pohjatiedot!JW10</f>
        <v>87</v>
      </c>
      <c r="CM99">
        <f>Pohjatiedot!JX10</f>
        <v>88</v>
      </c>
      <c r="CN99">
        <f>Pohjatiedot!JY10</f>
        <v>89</v>
      </c>
      <c r="CO99">
        <f>Pohjatiedot!JZ10</f>
        <v>90</v>
      </c>
      <c r="CP99">
        <f>Pohjatiedot!KA10</f>
        <v>91</v>
      </c>
      <c r="CQ99">
        <f>Pohjatiedot!KB10</f>
        <v>92</v>
      </c>
      <c r="CR99">
        <f>Pohjatiedot!KC10</f>
        <v>93</v>
      </c>
      <c r="CS99">
        <f>Pohjatiedot!KD10</f>
        <v>94</v>
      </c>
      <c r="CT99">
        <f>Pohjatiedot!KE10</f>
        <v>95</v>
      </c>
      <c r="CU99">
        <f>Pohjatiedot!KF10</f>
        <v>96</v>
      </c>
      <c r="CV99">
        <f>Pohjatiedot!KG10</f>
        <v>97</v>
      </c>
      <c r="CW99">
        <f>Pohjatiedot!KH10</f>
        <v>98</v>
      </c>
      <c r="CX99">
        <f>Pohjatiedot!KI10</f>
        <v>99</v>
      </c>
      <c r="CY99">
        <f>Pohjatiedot!KJ10</f>
        <v>100</v>
      </c>
    </row>
    <row r="100" spans="1:103" x14ac:dyDescent="0.25">
      <c r="A100">
        <f>Pohjatiedot!GL10</f>
        <v>2009</v>
      </c>
      <c r="B100" t="s">
        <v>151</v>
      </c>
      <c r="C100">
        <f>Pohjatiedot!GN29</f>
        <v>60256</v>
      </c>
      <c r="D100">
        <f>Pohjatiedot!GO29</f>
        <v>59626</v>
      </c>
      <c r="E100">
        <f>Pohjatiedot!GP29</f>
        <v>59111</v>
      </c>
      <c r="F100">
        <f>Pohjatiedot!GQ29</f>
        <v>59398</v>
      </c>
      <c r="G100">
        <f>Pohjatiedot!GR29</f>
        <v>58246</v>
      </c>
      <c r="H100">
        <f>Pohjatiedot!GS29</f>
        <v>58354</v>
      </c>
      <c r="I100">
        <f>Pohjatiedot!GT29</f>
        <v>57335</v>
      </c>
      <c r="J100">
        <f>Pohjatiedot!GU29</f>
        <v>56390</v>
      </c>
      <c r="K100">
        <f>Pohjatiedot!GV29</f>
        <v>56785</v>
      </c>
      <c r="L100">
        <f>Pohjatiedot!GW29</f>
        <v>57444</v>
      </c>
      <c r="M100">
        <f>Pohjatiedot!GX29</f>
        <v>58198</v>
      </c>
      <c r="N100">
        <f>Pohjatiedot!GY29</f>
        <v>57548</v>
      </c>
      <c r="O100">
        <f>Pohjatiedot!GZ29</f>
        <v>59924</v>
      </c>
      <c r="P100">
        <f>Pohjatiedot!HA29</f>
        <v>61351</v>
      </c>
      <c r="Q100">
        <f>Pohjatiedot!HB29</f>
        <v>63723</v>
      </c>
      <c r="R100">
        <f>Pohjatiedot!HC29</f>
        <v>65795</v>
      </c>
      <c r="S100">
        <f>Pohjatiedot!HD29</f>
        <v>65607</v>
      </c>
      <c r="T100">
        <f>Pohjatiedot!HE29</f>
        <v>67688</v>
      </c>
      <c r="U100">
        <f>Pohjatiedot!HF29</f>
        <v>66631</v>
      </c>
      <c r="V100">
        <f>Pohjatiedot!HG29</f>
        <v>67188</v>
      </c>
      <c r="W100">
        <f>Pohjatiedot!HH29</f>
        <v>65393</v>
      </c>
      <c r="X100">
        <f>Pohjatiedot!HI29</f>
        <v>65587</v>
      </c>
      <c r="Y100">
        <f>Pohjatiedot!HJ29</f>
        <v>62511</v>
      </c>
      <c r="Z100">
        <f>Pohjatiedot!HK29</f>
        <v>63642</v>
      </c>
      <c r="AA100">
        <f>Pohjatiedot!HL29</f>
        <v>65990</v>
      </c>
      <c r="AB100">
        <f>Pohjatiedot!HM29</f>
        <v>68633</v>
      </c>
      <c r="AC100">
        <f>Pohjatiedot!HN29</f>
        <v>70410</v>
      </c>
      <c r="AD100">
        <f>Pohjatiedot!HO29</f>
        <v>69999</v>
      </c>
      <c r="AE100">
        <f>Pohjatiedot!HP29</f>
        <v>67281</v>
      </c>
      <c r="AF100">
        <f>Pohjatiedot!HQ29</f>
        <v>66730</v>
      </c>
      <c r="AG100">
        <f>Pohjatiedot!HR29</f>
        <v>66655</v>
      </c>
      <c r="AH100">
        <f>Pohjatiedot!HS29</f>
        <v>66877</v>
      </c>
      <c r="AI100">
        <f>Pohjatiedot!HT29</f>
        <v>67846</v>
      </c>
      <c r="AJ100">
        <f>Pohjatiedot!HU29</f>
        <v>68151</v>
      </c>
      <c r="AK100">
        <f>Pohjatiedot!HV29</f>
        <v>66786</v>
      </c>
      <c r="AL100">
        <f>Pohjatiedot!HW29</f>
        <v>63853</v>
      </c>
      <c r="AM100">
        <f>Pohjatiedot!HX29</f>
        <v>58099</v>
      </c>
      <c r="AN100">
        <f>Pohjatiedot!HY29</f>
        <v>60237</v>
      </c>
      <c r="AO100">
        <f>Pohjatiedot!HZ29</f>
        <v>62274</v>
      </c>
      <c r="AP100">
        <f>Pohjatiedot!IA29</f>
        <v>64526</v>
      </c>
      <c r="AQ100">
        <f>Pohjatiedot!IB29</f>
        <v>65890</v>
      </c>
      <c r="AR100">
        <f>Pohjatiedot!IC29</f>
        <v>70719</v>
      </c>
      <c r="AS100">
        <f>Pohjatiedot!ID29</f>
        <v>72870</v>
      </c>
      <c r="AT100">
        <f>Pohjatiedot!IE29</f>
        <v>73439</v>
      </c>
      <c r="AU100">
        <f>Pohjatiedot!IF29</f>
        <v>73762</v>
      </c>
      <c r="AV100">
        <f>Pohjatiedot!IG29</f>
        <v>75295</v>
      </c>
      <c r="AW100">
        <f>Pohjatiedot!IH29</f>
        <v>76246</v>
      </c>
      <c r="AX100">
        <f>Pohjatiedot!II29</f>
        <v>75271</v>
      </c>
      <c r="AY100">
        <f>Pohjatiedot!IJ29</f>
        <v>74910</v>
      </c>
      <c r="AZ100">
        <f>Pohjatiedot!IK29</f>
        <v>74695</v>
      </c>
      <c r="BA100">
        <f>Pohjatiedot!IL29</f>
        <v>74388</v>
      </c>
      <c r="BB100">
        <f>Pohjatiedot!IM29</f>
        <v>72099</v>
      </c>
      <c r="BC100">
        <f>Pohjatiedot!IN29</f>
        <v>75368</v>
      </c>
      <c r="BD100">
        <f>Pohjatiedot!IO29</f>
        <v>77465</v>
      </c>
      <c r="BE100">
        <f>Pohjatiedot!IP29</f>
        <v>76815</v>
      </c>
      <c r="BF100">
        <f>Pohjatiedot!IQ29</f>
        <v>76831</v>
      </c>
      <c r="BG100">
        <f>Pohjatiedot!IR29</f>
        <v>75917</v>
      </c>
      <c r="BH100">
        <f>Pohjatiedot!IS29</f>
        <v>78608</v>
      </c>
      <c r="BI100">
        <f>Pohjatiedot!IT29</f>
        <v>75967</v>
      </c>
      <c r="BJ100">
        <f>Pohjatiedot!IU29</f>
        <v>78766</v>
      </c>
      <c r="BK100">
        <f>Pohjatiedot!IV29</f>
        <v>80904</v>
      </c>
      <c r="BL100">
        <f>Pohjatiedot!IW29</f>
        <v>82314</v>
      </c>
      <c r="BM100">
        <f>Pohjatiedot!IX29</f>
        <v>81724</v>
      </c>
      <c r="BN100">
        <f>Pohjatiedot!IY29</f>
        <v>79357</v>
      </c>
      <c r="BO100">
        <f>Pohjatiedot!IZ29</f>
        <v>70487</v>
      </c>
      <c r="BP100">
        <f>Pohjatiedot!JA29</f>
        <v>56360</v>
      </c>
      <c r="BQ100">
        <f>Pohjatiedot!JB29</f>
        <v>53230</v>
      </c>
      <c r="BR100">
        <f>Pohjatiedot!JC29</f>
        <v>42449</v>
      </c>
      <c r="BS100">
        <f>Pohjatiedot!JD29</f>
        <v>61421</v>
      </c>
      <c r="BT100">
        <f>Pohjatiedot!JE29</f>
        <v>43359</v>
      </c>
      <c r="BU100">
        <f>Pohjatiedot!JF29</f>
        <v>49911</v>
      </c>
      <c r="BV100">
        <f>Pohjatiedot!JG29</f>
        <v>47725</v>
      </c>
      <c r="BW100">
        <f>Pohjatiedot!JH29</f>
        <v>44316</v>
      </c>
      <c r="BX100">
        <f>Pohjatiedot!JI29</f>
        <v>41323</v>
      </c>
      <c r="BY100">
        <f>Pohjatiedot!JJ29</f>
        <v>40643</v>
      </c>
      <c r="BZ100">
        <f>Pohjatiedot!JK29</f>
        <v>37936</v>
      </c>
      <c r="CA100">
        <f>Pohjatiedot!JL29</f>
        <v>34987</v>
      </c>
      <c r="CB100">
        <f>Pohjatiedot!JM29</f>
        <v>35794</v>
      </c>
      <c r="CC100">
        <f>Pohjatiedot!JN29</f>
        <v>35329</v>
      </c>
      <c r="CD100">
        <f>Pohjatiedot!JO29</f>
        <v>34768</v>
      </c>
      <c r="CE100">
        <f>Pohjatiedot!JP29</f>
        <v>32583</v>
      </c>
      <c r="CF100">
        <f>Pohjatiedot!JQ29</f>
        <v>30284</v>
      </c>
      <c r="CG100">
        <f>Pohjatiedot!JR29</f>
        <v>27195</v>
      </c>
      <c r="CH100">
        <f>Pohjatiedot!JS29</f>
        <v>24927</v>
      </c>
      <c r="CI100">
        <f>Pohjatiedot!JT29</f>
        <v>22985</v>
      </c>
      <c r="CJ100">
        <f>Pohjatiedot!JU29</f>
        <v>19789</v>
      </c>
      <c r="CK100">
        <f>Pohjatiedot!JV29</f>
        <v>17867</v>
      </c>
      <c r="CL100">
        <f>Pohjatiedot!JW29</f>
        <v>14825</v>
      </c>
      <c r="CM100">
        <f>Pohjatiedot!JX29</f>
        <v>12965</v>
      </c>
      <c r="CN100">
        <f>Pohjatiedot!JY29</f>
        <v>11021</v>
      </c>
      <c r="CO100">
        <f>Pohjatiedot!JZ29</f>
        <v>6879</v>
      </c>
      <c r="CP100">
        <f>Pohjatiedot!KA29</f>
        <v>6433</v>
      </c>
      <c r="CQ100">
        <f>Pohjatiedot!KB29</f>
        <v>5126</v>
      </c>
      <c r="CR100">
        <f>Pohjatiedot!KC29</f>
        <v>3768</v>
      </c>
      <c r="CS100">
        <f>Pohjatiedot!KD29</f>
        <v>2881</v>
      </c>
      <c r="CT100">
        <f>Pohjatiedot!KE29</f>
        <v>2199</v>
      </c>
      <c r="CU100">
        <f>Pohjatiedot!KF29</f>
        <v>1478</v>
      </c>
      <c r="CV100">
        <f>Pohjatiedot!KG29</f>
        <v>1075</v>
      </c>
      <c r="CW100">
        <f>Pohjatiedot!KH29</f>
        <v>687</v>
      </c>
      <c r="CX100">
        <f>Pohjatiedot!KI29</f>
        <v>428</v>
      </c>
      <c r="CY100">
        <f>Pohjatiedot!KJ29</f>
        <v>562</v>
      </c>
    </row>
    <row r="101" spans="1:103" x14ac:dyDescent="0.25">
      <c r="A101">
        <f>Pohjatiedot!KL10</f>
        <v>2018</v>
      </c>
      <c r="B101" t="s">
        <v>151</v>
      </c>
      <c r="C101">
        <f>Pohjatiedot!KN29</f>
        <v>47377</v>
      </c>
      <c r="D101">
        <f>Pohjatiedot!KO29</f>
        <v>50638</v>
      </c>
      <c r="E101">
        <f>Pohjatiedot!KP29</f>
        <v>53483</v>
      </c>
      <c r="F101">
        <f>Pohjatiedot!KQ29</f>
        <v>56129</v>
      </c>
      <c r="G101">
        <f>Pohjatiedot!KR29</f>
        <v>58490</v>
      </c>
      <c r="H101">
        <f>Pohjatiedot!KS29</f>
        <v>59530</v>
      </c>
      <c r="I101">
        <f>Pohjatiedot!KT29</f>
        <v>61037</v>
      </c>
      <c r="J101">
        <f>Pohjatiedot!KU29</f>
        <v>61552</v>
      </c>
      <c r="K101">
        <f>Pohjatiedot!KV29</f>
        <v>62788</v>
      </c>
      <c r="L101">
        <f>Pohjatiedot!KW29</f>
        <v>62422</v>
      </c>
      <c r="M101">
        <f>Pohjatiedot!KX29</f>
        <v>61681</v>
      </c>
      <c r="N101">
        <f>Pohjatiedot!KY29</f>
        <v>61039</v>
      </c>
      <c r="O101">
        <f>Pohjatiedot!KZ29</f>
        <v>61234</v>
      </c>
      <c r="P101">
        <f>Pohjatiedot!LA29</f>
        <v>59872</v>
      </c>
      <c r="Q101">
        <f>Pohjatiedot!LB29</f>
        <v>60009</v>
      </c>
      <c r="R101">
        <f>Pohjatiedot!LC29</f>
        <v>58798</v>
      </c>
      <c r="S101">
        <f>Pohjatiedot!LD29</f>
        <v>57801</v>
      </c>
      <c r="T101">
        <f>Pohjatiedot!LE29</f>
        <v>58309</v>
      </c>
      <c r="U101">
        <f>Pohjatiedot!LF29</f>
        <v>59295</v>
      </c>
      <c r="V101">
        <f>Pohjatiedot!LG29</f>
        <v>60411</v>
      </c>
      <c r="W101">
        <f>Pohjatiedot!LH29</f>
        <v>59372</v>
      </c>
      <c r="X101">
        <f>Pohjatiedot!LI29</f>
        <v>61665</v>
      </c>
      <c r="Y101">
        <f>Pohjatiedot!LJ29</f>
        <v>63468</v>
      </c>
      <c r="Z101">
        <f>Pohjatiedot!LK29</f>
        <v>66107</v>
      </c>
      <c r="AA101">
        <f>Pohjatiedot!LL29</f>
        <v>68471</v>
      </c>
      <c r="AB101">
        <f>Pohjatiedot!LM29</f>
        <v>68743</v>
      </c>
      <c r="AC101">
        <f>Pohjatiedot!LN29</f>
        <v>71430</v>
      </c>
      <c r="AD101">
        <f>Pohjatiedot!LO29</f>
        <v>70796</v>
      </c>
      <c r="AE101">
        <f>Pohjatiedot!LP29</f>
        <v>71791</v>
      </c>
      <c r="AF101">
        <f>Pohjatiedot!LQ29</f>
        <v>70338</v>
      </c>
      <c r="AG101">
        <f>Pohjatiedot!LR29</f>
        <v>70515</v>
      </c>
      <c r="AH101">
        <f>Pohjatiedot!LS29</f>
        <v>67280</v>
      </c>
      <c r="AI101">
        <f>Pohjatiedot!LT29</f>
        <v>68208</v>
      </c>
      <c r="AJ101">
        <f>Pohjatiedot!LU29</f>
        <v>70291</v>
      </c>
      <c r="AK101">
        <f>Pohjatiedot!LV29</f>
        <v>72298</v>
      </c>
      <c r="AL101">
        <f>Pohjatiedot!LW29</f>
        <v>73613</v>
      </c>
      <c r="AM101">
        <f>Pohjatiedot!LX29</f>
        <v>72757</v>
      </c>
      <c r="AN101">
        <f>Pohjatiedot!LY29</f>
        <v>69773</v>
      </c>
      <c r="AO101">
        <f>Pohjatiedot!LZ29</f>
        <v>69188</v>
      </c>
      <c r="AP101">
        <f>Pohjatiedot!MA29</f>
        <v>68539</v>
      </c>
      <c r="AQ101">
        <f>Pohjatiedot!MB29</f>
        <v>68689</v>
      </c>
      <c r="AR101">
        <f>Pohjatiedot!MC29</f>
        <v>69340</v>
      </c>
      <c r="AS101">
        <f>Pohjatiedot!MD29</f>
        <v>69558</v>
      </c>
      <c r="AT101">
        <f>Pohjatiedot!ME29</f>
        <v>68039</v>
      </c>
      <c r="AU101">
        <f>Pohjatiedot!MF29</f>
        <v>64883</v>
      </c>
      <c r="AV101">
        <f>Pohjatiedot!MG29</f>
        <v>59048</v>
      </c>
      <c r="AW101">
        <f>Pohjatiedot!MH29</f>
        <v>60998</v>
      </c>
      <c r="AX101">
        <f>Pohjatiedot!MI29</f>
        <v>62767</v>
      </c>
      <c r="AY101">
        <f>Pohjatiedot!MJ29</f>
        <v>64750</v>
      </c>
      <c r="AZ101">
        <f>Pohjatiedot!MK29</f>
        <v>66059</v>
      </c>
      <c r="BA101">
        <f>Pohjatiedot!ML29</f>
        <v>70645</v>
      </c>
      <c r="BB101">
        <f>Pohjatiedot!MM29</f>
        <v>72279</v>
      </c>
      <c r="BC101">
        <f>Pohjatiedot!MN29</f>
        <v>72606</v>
      </c>
      <c r="BD101">
        <f>Pohjatiedot!MO29</f>
        <v>72740</v>
      </c>
      <c r="BE101">
        <f>Pohjatiedot!MP29</f>
        <v>74067</v>
      </c>
      <c r="BF101">
        <f>Pohjatiedot!MQ29</f>
        <v>74721</v>
      </c>
      <c r="BG101">
        <f>Pohjatiedot!MR29</f>
        <v>73737</v>
      </c>
      <c r="BH101">
        <f>Pohjatiedot!MS29</f>
        <v>73203</v>
      </c>
      <c r="BI101">
        <f>Pohjatiedot!MT29</f>
        <v>72585</v>
      </c>
      <c r="BJ101">
        <f>Pohjatiedot!MU29</f>
        <v>72017</v>
      </c>
      <c r="BK101">
        <f>Pohjatiedot!MV29</f>
        <v>69447</v>
      </c>
      <c r="BL101">
        <f>Pohjatiedot!MW29</f>
        <v>72171</v>
      </c>
      <c r="BM101">
        <f>Pohjatiedot!MX29</f>
        <v>73780</v>
      </c>
      <c r="BN101">
        <f>Pohjatiedot!MY29</f>
        <v>72758</v>
      </c>
      <c r="BO101">
        <f>Pohjatiedot!MZ29</f>
        <v>72488</v>
      </c>
      <c r="BP101">
        <f>Pohjatiedot!NA29</f>
        <v>71016</v>
      </c>
      <c r="BQ101">
        <f>Pohjatiedot!NB29</f>
        <v>73080</v>
      </c>
      <c r="BR101">
        <f>Pohjatiedot!NC29</f>
        <v>70205</v>
      </c>
      <c r="BS101">
        <f>Pohjatiedot!ND29</f>
        <v>72190</v>
      </c>
      <c r="BT101">
        <f>Pohjatiedot!NE29</f>
        <v>73757</v>
      </c>
      <c r="BU101">
        <f>Pohjatiedot!NF29</f>
        <v>74398</v>
      </c>
      <c r="BV101">
        <f>Pohjatiedot!NG29</f>
        <v>73289</v>
      </c>
      <c r="BW101">
        <f>Pohjatiedot!NH29</f>
        <v>70398</v>
      </c>
      <c r="BX101">
        <f>Pohjatiedot!NI29</f>
        <v>61959</v>
      </c>
      <c r="BY101">
        <f>Pohjatiedot!NJ29</f>
        <v>48761</v>
      </c>
      <c r="BZ101">
        <f>Pohjatiedot!NK29</f>
        <v>45700</v>
      </c>
      <c r="CA101">
        <f>Pohjatiedot!NL29</f>
        <v>35906</v>
      </c>
      <c r="CB101">
        <f>Pohjatiedot!NM29</f>
        <v>51235</v>
      </c>
      <c r="CC101">
        <f>Pohjatiedot!NN29</f>
        <v>35280</v>
      </c>
      <c r="CD101">
        <f>Pohjatiedot!NO29</f>
        <v>39944</v>
      </c>
      <c r="CE101">
        <f>Pohjatiedot!NP29</f>
        <v>37076</v>
      </c>
      <c r="CF101">
        <f>Pohjatiedot!NQ29</f>
        <v>33298</v>
      </c>
      <c r="CG101">
        <f>Pohjatiedot!NR29</f>
        <v>30001</v>
      </c>
      <c r="CH101">
        <f>Pohjatiedot!NS29</f>
        <v>28462</v>
      </c>
      <c r="CI101">
        <f>Pohjatiedot!NT29</f>
        <v>25451</v>
      </c>
      <c r="CJ101">
        <f>Pohjatiedot!NU29</f>
        <v>22097</v>
      </c>
      <c r="CK101">
        <f>Pohjatiedot!NV29</f>
        <v>21180</v>
      </c>
      <c r="CL101">
        <f>Pohjatiedot!NW29</f>
        <v>19491</v>
      </c>
      <c r="CM101">
        <f>Pohjatiedot!NX29</f>
        <v>17772</v>
      </c>
      <c r="CN101">
        <f>Pohjatiedot!NY29</f>
        <v>15011</v>
      </c>
      <c r="CO101">
        <f>Pohjatiedot!NZ29</f>
        <v>12556</v>
      </c>
      <c r="CP101">
        <f>Pohjatiedot!OA29</f>
        <v>9852</v>
      </c>
      <c r="CQ101">
        <f>Pohjatiedot!OB29</f>
        <v>7898</v>
      </c>
      <c r="CR101">
        <f>Pohjatiedot!OC29</f>
        <v>6392</v>
      </c>
      <c r="CS101">
        <f>Pohjatiedot!OD29</f>
        <v>4705</v>
      </c>
      <c r="CT101">
        <f>Pohjatiedot!OE29</f>
        <v>3471</v>
      </c>
      <c r="CU101">
        <f>Pohjatiedot!OF29</f>
        <v>2345</v>
      </c>
      <c r="CV101">
        <f>Pohjatiedot!OG29</f>
        <v>1562</v>
      </c>
      <c r="CW101">
        <f>Pohjatiedot!OH29</f>
        <v>1066</v>
      </c>
      <c r="CX101">
        <f>Pohjatiedot!OI29</f>
        <v>529</v>
      </c>
      <c r="CY101">
        <f>Pohjatiedot!OJ29</f>
        <v>884</v>
      </c>
    </row>
    <row r="102" spans="1:103" x14ac:dyDescent="0.25">
      <c r="A102">
        <f>Pohjatiedot!OL10</f>
        <v>2030</v>
      </c>
      <c r="B102" t="s">
        <v>151</v>
      </c>
      <c r="C102">
        <f>Pohjatiedot!ON29</f>
        <v>43763</v>
      </c>
      <c r="D102">
        <f>Pohjatiedot!OO29</f>
        <v>44258</v>
      </c>
      <c r="E102">
        <f>Pohjatiedot!OP29</f>
        <v>44804</v>
      </c>
      <c r="F102">
        <f>Pohjatiedot!OQ29</f>
        <v>45285</v>
      </c>
      <c r="G102">
        <f>Pohjatiedot!OR29</f>
        <v>45757</v>
      </c>
      <c r="H102">
        <f>Pohjatiedot!OS29</f>
        <v>46243</v>
      </c>
      <c r="I102">
        <f>Pohjatiedot!OT29</f>
        <v>46708</v>
      </c>
      <c r="J102">
        <f>Pohjatiedot!OU29</f>
        <v>47116</v>
      </c>
      <c r="K102">
        <f>Pohjatiedot!OV29</f>
        <v>47512</v>
      </c>
      <c r="L102">
        <f>Pohjatiedot!OW29</f>
        <v>47824</v>
      </c>
      <c r="M102">
        <f>Pohjatiedot!OX29</f>
        <v>48136</v>
      </c>
      <c r="N102">
        <f>Pohjatiedot!OY29</f>
        <v>48415</v>
      </c>
      <c r="O102">
        <f>Pohjatiedot!OZ29</f>
        <v>50425</v>
      </c>
      <c r="P102">
        <f>Pohjatiedot!PA29</f>
        <v>53404</v>
      </c>
      <c r="Q102">
        <f>Pohjatiedot!PB29</f>
        <v>56021</v>
      </c>
      <c r="R102">
        <f>Pohjatiedot!PC29</f>
        <v>58522</v>
      </c>
      <c r="S102">
        <f>Pohjatiedot!PD29</f>
        <v>60790</v>
      </c>
      <c r="T102">
        <f>Pohjatiedot!PE29</f>
        <v>61862</v>
      </c>
      <c r="U102">
        <f>Pohjatiedot!PF29</f>
        <v>63497</v>
      </c>
      <c r="V102">
        <f>Pohjatiedot!PG29</f>
        <v>63994</v>
      </c>
      <c r="W102">
        <f>Pohjatiedot!PH29</f>
        <v>65169</v>
      </c>
      <c r="X102">
        <f>Pohjatiedot!PI29</f>
        <v>64885</v>
      </c>
      <c r="Y102">
        <f>Pohjatiedot!PJ29</f>
        <v>64431</v>
      </c>
      <c r="Z102">
        <f>Pohjatiedot!PK29</f>
        <v>64190</v>
      </c>
      <c r="AA102">
        <f>Pohjatiedot!PL29</f>
        <v>64869</v>
      </c>
      <c r="AB102">
        <f>Pohjatiedot!PM29</f>
        <v>64066</v>
      </c>
      <c r="AC102">
        <f>Pohjatiedot!PN29</f>
        <v>64716</v>
      </c>
      <c r="AD102">
        <f>Pohjatiedot!PO29</f>
        <v>64061</v>
      </c>
      <c r="AE102">
        <f>Pohjatiedot!PP29</f>
        <v>63508</v>
      </c>
      <c r="AF102">
        <f>Pohjatiedot!PQ29</f>
        <v>64291</v>
      </c>
      <c r="AG102">
        <f>Pohjatiedot!PR29</f>
        <v>65301</v>
      </c>
      <c r="AH102">
        <f>Pohjatiedot!PS29</f>
        <v>66562</v>
      </c>
      <c r="AI102">
        <f>Pohjatiedot!PT29</f>
        <v>65836</v>
      </c>
      <c r="AJ102">
        <f>Pohjatiedot!PU29</f>
        <v>67956</v>
      </c>
      <c r="AK102">
        <f>Pohjatiedot!PV29</f>
        <v>69491</v>
      </c>
      <c r="AL102">
        <f>Pohjatiedot!PW29</f>
        <v>71601</v>
      </c>
      <c r="AM102">
        <f>Pohjatiedot!PX29</f>
        <v>73374</v>
      </c>
      <c r="AN102">
        <f>Pohjatiedot!PY29</f>
        <v>73242</v>
      </c>
      <c r="AO102">
        <f>Pohjatiedot!PZ29</f>
        <v>75246</v>
      </c>
      <c r="AP102">
        <f>Pohjatiedot!QA29</f>
        <v>74244</v>
      </c>
      <c r="AQ102">
        <f>Pohjatiedot!QB29</f>
        <v>74801</v>
      </c>
      <c r="AR102">
        <f>Pohjatiedot!QC29</f>
        <v>73065</v>
      </c>
      <c r="AS102">
        <f>Pohjatiedot!QD29</f>
        <v>72843</v>
      </c>
      <c r="AT102">
        <f>Pohjatiedot!QE29</f>
        <v>69499</v>
      </c>
      <c r="AU102">
        <f>Pohjatiedot!QF29</f>
        <v>70036</v>
      </c>
      <c r="AV102">
        <f>Pohjatiedot!QG29</f>
        <v>71664</v>
      </c>
      <c r="AW102">
        <f>Pohjatiedot!QH29</f>
        <v>73200</v>
      </c>
      <c r="AX102">
        <f>Pohjatiedot!QI29</f>
        <v>74245</v>
      </c>
      <c r="AY102">
        <f>Pohjatiedot!QJ29</f>
        <v>73161</v>
      </c>
      <c r="AZ102">
        <f>Pohjatiedot!QK29</f>
        <v>70119</v>
      </c>
      <c r="BA102">
        <f>Pohjatiedot!QL29</f>
        <v>69359</v>
      </c>
      <c r="BB102">
        <f>Pohjatiedot!QM29</f>
        <v>68464</v>
      </c>
      <c r="BC102">
        <f>Pohjatiedot!QN29</f>
        <v>68384</v>
      </c>
      <c r="BD102">
        <f>Pohjatiedot!QO29</f>
        <v>68778</v>
      </c>
      <c r="BE102">
        <f>Pohjatiedot!QP29</f>
        <v>68774</v>
      </c>
      <c r="BF102">
        <f>Pohjatiedot!QQ29</f>
        <v>67132</v>
      </c>
      <c r="BG102">
        <f>Pohjatiedot!QR29</f>
        <v>63913</v>
      </c>
      <c r="BH102">
        <f>Pohjatiedot!QS29</f>
        <v>58183</v>
      </c>
      <c r="BI102">
        <f>Pohjatiedot!QT29</f>
        <v>59809</v>
      </c>
      <c r="BJ102">
        <f>Pohjatiedot!QU29</f>
        <v>61230</v>
      </c>
      <c r="BK102">
        <f>Pohjatiedot!QV29</f>
        <v>62850</v>
      </c>
      <c r="BL102">
        <f>Pohjatiedot!QW29</f>
        <v>63775</v>
      </c>
      <c r="BM102">
        <f>Pohjatiedot!QX29</f>
        <v>67755</v>
      </c>
      <c r="BN102">
        <f>Pohjatiedot!QY29</f>
        <v>68920</v>
      </c>
      <c r="BO102">
        <f>Pohjatiedot!QZ29</f>
        <v>68839</v>
      </c>
      <c r="BP102">
        <f>Pohjatiedot!RA29</f>
        <v>68559</v>
      </c>
      <c r="BQ102">
        <f>Pohjatiedot!RB29</f>
        <v>69313</v>
      </c>
      <c r="BR102">
        <f>Pohjatiedot!RC29</f>
        <v>69510</v>
      </c>
      <c r="BS102">
        <f>Pohjatiedot!RD29</f>
        <v>68161</v>
      </c>
      <c r="BT102">
        <f>Pohjatiedot!RE29</f>
        <v>67188</v>
      </c>
      <c r="BU102">
        <f>Pohjatiedot!RF29</f>
        <v>66121</v>
      </c>
      <c r="BV102">
        <f>Pohjatiedot!RG29</f>
        <v>65086</v>
      </c>
      <c r="BW102">
        <f>Pohjatiedot!RH29</f>
        <v>62220</v>
      </c>
      <c r="BX102">
        <f>Pohjatiedot!RI29</f>
        <v>64032</v>
      </c>
      <c r="BY102">
        <f>Pohjatiedot!RJ29</f>
        <v>64727</v>
      </c>
      <c r="BZ102">
        <f>Pohjatiedot!RK29</f>
        <v>63075</v>
      </c>
      <c r="CA102">
        <f>Pohjatiedot!RL29</f>
        <v>62141</v>
      </c>
      <c r="CB102">
        <f>Pohjatiedot!RM29</f>
        <v>59954</v>
      </c>
      <c r="CC102">
        <f>Pohjatiedot!RN29</f>
        <v>60601</v>
      </c>
      <c r="CD102">
        <f>Pohjatiedot!RO29</f>
        <v>57059</v>
      </c>
      <c r="CE102">
        <f>Pohjatiedot!RP29</f>
        <v>57313</v>
      </c>
      <c r="CF102">
        <f>Pohjatiedot!RQ29</f>
        <v>56939</v>
      </c>
      <c r="CG102">
        <f>Pohjatiedot!RR29</f>
        <v>55699</v>
      </c>
      <c r="CH102">
        <f>Pohjatiedot!RS29</f>
        <v>52843</v>
      </c>
      <c r="CI102">
        <f>Pohjatiedot!RT29</f>
        <v>48700</v>
      </c>
      <c r="CJ102">
        <f>Pohjatiedot!RU29</f>
        <v>40663</v>
      </c>
      <c r="CK102">
        <f>Pohjatiedot!RV29</f>
        <v>30229</v>
      </c>
      <c r="CL102">
        <f>Pohjatiedot!RW29</f>
        <v>26317</v>
      </c>
      <c r="CM102">
        <f>Pohjatiedot!RX29</f>
        <v>19002</v>
      </c>
      <c r="CN102">
        <f>Pohjatiedot!RY29</f>
        <v>24549</v>
      </c>
      <c r="CO102">
        <f>Pohjatiedot!RZ29</f>
        <v>15104</v>
      </c>
      <c r="CP102">
        <f>Pohjatiedot!SA29</f>
        <v>15061</v>
      </c>
      <c r="CQ102">
        <f>Pohjatiedot!SB29</f>
        <v>12035</v>
      </c>
      <c r="CR102">
        <f>Pohjatiedot!SC29</f>
        <v>9133</v>
      </c>
      <c r="CS102">
        <f>Pohjatiedot!SD29</f>
        <v>6765</v>
      </c>
      <c r="CT102">
        <f>Pohjatiedot!SE29</f>
        <v>5184</v>
      </c>
      <c r="CU102">
        <f>Pohjatiedot!SF29</f>
        <v>3640</v>
      </c>
      <c r="CV102">
        <f>Pohjatiedot!SG29</f>
        <v>2392</v>
      </c>
      <c r="CW102">
        <f>Pohjatiedot!SH29</f>
        <v>1734</v>
      </c>
      <c r="CX102">
        <f>Pohjatiedot!SI29</f>
        <v>1162</v>
      </c>
      <c r="CY102">
        <f>Pohjatiedot!SJ29</f>
        <v>1743</v>
      </c>
    </row>
    <row r="104" spans="1:103" x14ac:dyDescent="0.25">
      <c r="C104">
        <f>Pohjatiedot!GN1</f>
        <v>0</v>
      </c>
      <c r="D104">
        <f>Pohjatiedot!GO1</f>
        <v>1</v>
      </c>
      <c r="E104">
        <f>Pohjatiedot!GP1</f>
        <v>2</v>
      </c>
      <c r="F104">
        <f>Pohjatiedot!GQ1</f>
        <v>3</v>
      </c>
      <c r="G104">
        <f>Pohjatiedot!GR1</f>
        <v>4</v>
      </c>
      <c r="H104">
        <f>Pohjatiedot!GS1</f>
        <v>5</v>
      </c>
      <c r="I104">
        <f>Pohjatiedot!GT1</f>
        <v>6</v>
      </c>
      <c r="J104">
        <f>Pohjatiedot!GU1</f>
        <v>7</v>
      </c>
      <c r="K104">
        <f>Pohjatiedot!GV1</f>
        <v>8</v>
      </c>
      <c r="L104">
        <f>Pohjatiedot!GW1</f>
        <v>9</v>
      </c>
      <c r="M104">
        <f>Pohjatiedot!GX1</f>
        <v>10</v>
      </c>
      <c r="N104">
        <f>Pohjatiedot!GY1</f>
        <v>11</v>
      </c>
      <c r="O104">
        <f>Pohjatiedot!GZ1</f>
        <v>12</v>
      </c>
      <c r="P104">
        <f>Pohjatiedot!HA1</f>
        <v>13</v>
      </c>
      <c r="Q104">
        <f>Pohjatiedot!HB1</f>
        <v>14</v>
      </c>
      <c r="R104">
        <f>Pohjatiedot!HC1</f>
        <v>15</v>
      </c>
      <c r="S104">
        <f>Pohjatiedot!HD1</f>
        <v>16</v>
      </c>
      <c r="T104">
        <f>Pohjatiedot!HE1</f>
        <v>17</v>
      </c>
      <c r="U104">
        <f>Pohjatiedot!HF1</f>
        <v>18</v>
      </c>
      <c r="V104">
        <f>Pohjatiedot!HG1</f>
        <v>19</v>
      </c>
      <c r="W104">
        <f>Pohjatiedot!HH1</f>
        <v>20</v>
      </c>
      <c r="X104">
        <f>Pohjatiedot!HI1</f>
        <v>21</v>
      </c>
      <c r="Y104">
        <f>Pohjatiedot!HJ1</f>
        <v>22</v>
      </c>
      <c r="Z104">
        <f>Pohjatiedot!HK1</f>
        <v>23</v>
      </c>
      <c r="AA104">
        <f>Pohjatiedot!HL1</f>
        <v>24</v>
      </c>
      <c r="AB104">
        <f>Pohjatiedot!HM1</f>
        <v>25</v>
      </c>
      <c r="AC104">
        <f>Pohjatiedot!HN1</f>
        <v>26</v>
      </c>
      <c r="AD104">
        <f>Pohjatiedot!HO1</f>
        <v>27</v>
      </c>
      <c r="AE104">
        <f>Pohjatiedot!HP1</f>
        <v>28</v>
      </c>
      <c r="AF104">
        <f>Pohjatiedot!HQ1</f>
        <v>29</v>
      </c>
      <c r="AG104">
        <f>Pohjatiedot!HR1</f>
        <v>30</v>
      </c>
      <c r="AH104">
        <f>Pohjatiedot!HS1</f>
        <v>31</v>
      </c>
      <c r="AI104">
        <f>Pohjatiedot!HT1</f>
        <v>32</v>
      </c>
      <c r="AJ104">
        <f>Pohjatiedot!HU1</f>
        <v>33</v>
      </c>
      <c r="AK104">
        <f>Pohjatiedot!HV1</f>
        <v>34</v>
      </c>
      <c r="AL104">
        <f>Pohjatiedot!HW1</f>
        <v>35</v>
      </c>
      <c r="AM104">
        <f>Pohjatiedot!HX1</f>
        <v>36</v>
      </c>
      <c r="AN104">
        <f>Pohjatiedot!HY1</f>
        <v>37</v>
      </c>
      <c r="AO104">
        <f>Pohjatiedot!HZ1</f>
        <v>38</v>
      </c>
      <c r="AP104">
        <f>Pohjatiedot!IA1</f>
        <v>39</v>
      </c>
      <c r="AQ104">
        <f>Pohjatiedot!IB1</f>
        <v>40</v>
      </c>
      <c r="AR104">
        <f>Pohjatiedot!IC1</f>
        <v>41</v>
      </c>
      <c r="AS104">
        <f>Pohjatiedot!ID1</f>
        <v>42</v>
      </c>
      <c r="AT104">
        <f>Pohjatiedot!IE1</f>
        <v>43</v>
      </c>
      <c r="AU104">
        <f>Pohjatiedot!IF1</f>
        <v>44</v>
      </c>
      <c r="AV104">
        <f>Pohjatiedot!IG1</f>
        <v>45</v>
      </c>
      <c r="AW104">
        <f>Pohjatiedot!IH1</f>
        <v>46</v>
      </c>
      <c r="AX104">
        <f>Pohjatiedot!II1</f>
        <v>47</v>
      </c>
      <c r="AY104">
        <f>Pohjatiedot!IJ1</f>
        <v>48</v>
      </c>
      <c r="AZ104">
        <f>Pohjatiedot!IK1</f>
        <v>49</v>
      </c>
      <c r="BA104">
        <f>Pohjatiedot!IL1</f>
        <v>50</v>
      </c>
      <c r="BB104">
        <f>Pohjatiedot!IM1</f>
        <v>51</v>
      </c>
      <c r="BC104">
        <f>Pohjatiedot!IN1</f>
        <v>52</v>
      </c>
      <c r="BD104">
        <f>Pohjatiedot!IO1</f>
        <v>53</v>
      </c>
      <c r="BE104">
        <f>Pohjatiedot!IP1</f>
        <v>54</v>
      </c>
      <c r="BF104">
        <f>Pohjatiedot!IQ1</f>
        <v>55</v>
      </c>
      <c r="BG104">
        <f>Pohjatiedot!IR1</f>
        <v>56</v>
      </c>
      <c r="BH104">
        <f>Pohjatiedot!IS1</f>
        <v>57</v>
      </c>
      <c r="BI104">
        <f>Pohjatiedot!IT1</f>
        <v>58</v>
      </c>
      <c r="BJ104">
        <f>Pohjatiedot!IU1</f>
        <v>59</v>
      </c>
      <c r="BK104">
        <f>Pohjatiedot!IV1</f>
        <v>60</v>
      </c>
      <c r="BL104">
        <f>Pohjatiedot!IW1</f>
        <v>61</v>
      </c>
      <c r="BM104">
        <f>Pohjatiedot!IX1</f>
        <v>62</v>
      </c>
      <c r="BN104">
        <f>Pohjatiedot!IY1</f>
        <v>63</v>
      </c>
      <c r="BO104">
        <f>Pohjatiedot!IZ1</f>
        <v>64</v>
      </c>
      <c r="BP104">
        <f>Pohjatiedot!JA1</f>
        <v>65</v>
      </c>
      <c r="BQ104">
        <f>Pohjatiedot!JB1</f>
        <v>66</v>
      </c>
      <c r="BR104">
        <f>Pohjatiedot!JC1</f>
        <v>67</v>
      </c>
      <c r="BS104">
        <f>Pohjatiedot!JD1</f>
        <v>68</v>
      </c>
      <c r="BT104">
        <f>Pohjatiedot!JE1</f>
        <v>69</v>
      </c>
      <c r="BU104">
        <f>Pohjatiedot!JF1</f>
        <v>70</v>
      </c>
      <c r="BV104">
        <f>Pohjatiedot!JG1</f>
        <v>71</v>
      </c>
      <c r="BW104">
        <f>Pohjatiedot!JH1</f>
        <v>72</v>
      </c>
      <c r="BX104">
        <f>Pohjatiedot!JI1</f>
        <v>73</v>
      </c>
      <c r="BY104">
        <f>Pohjatiedot!JJ1</f>
        <v>74</v>
      </c>
      <c r="BZ104">
        <f>Pohjatiedot!JK1</f>
        <v>75</v>
      </c>
      <c r="CA104">
        <f>Pohjatiedot!JL1</f>
        <v>76</v>
      </c>
      <c r="CB104">
        <f>Pohjatiedot!JM1</f>
        <v>77</v>
      </c>
      <c r="CC104">
        <f>Pohjatiedot!JN1</f>
        <v>78</v>
      </c>
      <c r="CD104">
        <f>Pohjatiedot!JO1</f>
        <v>79</v>
      </c>
      <c r="CE104">
        <f>Pohjatiedot!JP1</f>
        <v>80</v>
      </c>
      <c r="CF104">
        <f>Pohjatiedot!JQ1</f>
        <v>81</v>
      </c>
      <c r="CG104">
        <f>Pohjatiedot!JR1</f>
        <v>82</v>
      </c>
      <c r="CH104">
        <f>Pohjatiedot!JS1</f>
        <v>83</v>
      </c>
      <c r="CI104">
        <f>Pohjatiedot!JT1</f>
        <v>84</v>
      </c>
      <c r="CJ104">
        <f>Pohjatiedot!JU1</f>
        <v>85</v>
      </c>
      <c r="CK104">
        <f>Pohjatiedot!JV1</f>
        <v>86</v>
      </c>
      <c r="CL104">
        <f>Pohjatiedot!JW1</f>
        <v>87</v>
      </c>
      <c r="CM104">
        <f>Pohjatiedot!JX1</f>
        <v>88</v>
      </c>
      <c r="CN104">
        <f>Pohjatiedot!JY1</f>
        <v>89</v>
      </c>
      <c r="CO104">
        <f>Pohjatiedot!JZ1</f>
        <v>90</v>
      </c>
      <c r="CP104">
        <f>Pohjatiedot!KA1</f>
        <v>91</v>
      </c>
      <c r="CQ104">
        <f>Pohjatiedot!KB1</f>
        <v>92</v>
      </c>
      <c r="CR104">
        <f>Pohjatiedot!KC1</f>
        <v>93</v>
      </c>
      <c r="CS104">
        <f>Pohjatiedot!KD1</f>
        <v>94</v>
      </c>
      <c r="CT104">
        <f>Pohjatiedot!KE1</f>
        <v>95</v>
      </c>
      <c r="CU104">
        <f>Pohjatiedot!KF1</f>
        <v>96</v>
      </c>
      <c r="CV104">
        <f>Pohjatiedot!KG1</f>
        <v>97</v>
      </c>
      <c r="CW104">
        <f>Pohjatiedot!KH1</f>
        <v>98</v>
      </c>
      <c r="CX104">
        <f>Pohjatiedot!KI1</f>
        <v>99</v>
      </c>
      <c r="CY104">
        <f>Pohjatiedot!KJ1</f>
        <v>100</v>
      </c>
    </row>
    <row r="105" spans="1:103" x14ac:dyDescent="0.25">
      <c r="A105">
        <f>Pohjatiedot!GL1</f>
        <v>2009</v>
      </c>
      <c r="B105" t="str">
        <f>Pohjatiedot!GM2</f>
        <v>Pirkanmaa</v>
      </c>
      <c r="C105">
        <f>Pohjatiedot!GN2</f>
        <v>5717</v>
      </c>
      <c r="D105">
        <f>Pohjatiedot!GO2</f>
        <v>5664</v>
      </c>
      <c r="E105">
        <f>Pohjatiedot!GP2</f>
        <v>5506</v>
      </c>
      <c r="F105">
        <f>Pohjatiedot!GQ2</f>
        <v>5502</v>
      </c>
      <c r="G105">
        <f>Pohjatiedot!GR2</f>
        <v>5423</v>
      </c>
      <c r="H105">
        <f>Pohjatiedot!GS2</f>
        <v>5390</v>
      </c>
      <c r="I105">
        <f>Pohjatiedot!GT2</f>
        <v>5136</v>
      </c>
      <c r="J105">
        <f>Pohjatiedot!GU2</f>
        <v>4957</v>
      </c>
      <c r="K105">
        <f>Pohjatiedot!GV2</f>
        <v>5083</v>
      </c>
      <c r="L105">
        <f>Pohjatiedot!GW2</f>
        <v>5014</v>
      </c>
      <c r="M105">
        <f>Pohjatiedot!GX2</f>
        <v>5133</v>
      </c>
      <c r="N105">
        <f>Pohjatiedot!GY2</f>
        <v>4970</v>
      </c>
      <c r="O105">
        <f>Pohjatiedot!GZ2</f>
        <v>5233</v>
      </c>
      <c r="P105">
        <f>Pohjatiedot!HA2</f>
        <v>5246</v>
      </c>
      <c r="Q105">
        <f>Pohjatiedot!HB2</f>
        <v>5462</v>
      </c>
      <c r="R105">
        <f>Pohjatiedot!HC2</f>
        <v>5689</v>
      </c>
      <c r="S105">
        <f>Pohjatiedot!HD2</f>
        <v>5671</v>
      </c>
      <c r="T105">
        <f>Pohjatiedot!HE2</f>
        <v>5803</v>
      </c>
      <c r="U105">
        <f>Pohjatiedot!HF2</f>
        <v>5655</v>
      </c>
      <c r="V105">
        <f>Pohjatiedot!HG2</f>
        <v>5954</v>
      </c>
      <c r="W105">
        <f>Pohjatiedot!HH2</f>
        <v>6187</v>
      </c>
      <c r="X105">
        <f>Pohjatiedot!HI2</f>
        <v>6408</v>
      </c>
      <c r="Y105">
        <f>Pohjatiedot!HJ2</f>
        <v>6163</v>
      </c>
      <c r="Z105">
        <f>Pohjatiedot!HK2</f>
        <v>6399</v>
      </c>
      <c r="AA105">
        <f>Pohjatiedot!HL2</f>
        <v>6725</v>
      </c>
      <c r="AB105">
        <f>Pohjatiedot!HM2</f>
        <v>6970</v>
      </c>
      <c r="AC105">
        <f>Pohjatiedot!HN2</f>
        <v>7150</v>
      </c>
      <c r="AD105">
        <f>Pohjatiedot!HO2</f>
        <v>7160</v>
      </c>
      <c r="AE105">
        <f>Pohjatiedot!HP2</f>
        <v>6699</v>
      </c>
      <c r="AF105">
        <f>Pohjatiedot!HQ2</f>
        <v>6621</v>
      </c>
      <c r="AG105">
        <f>Pohjatiedot!HR2</f>
        <v>6457</v>
      </c>
      <c r="AH105">
        <f>Pohjatiedot!HS2</f>
        <v>6478</v>
      </c>
      <c r="AI105">
        <f>Pohjatiedot!HT2</f>
        <v>6620</v>
      </c>
      <c r="AJ105">
        <f>Pohjatiedot!HU2</f>
        <v>6733</v>
      </c>
      <c r="AK105">
        <f>Pohjatiedot!HV2</f>
        <v>6341</v>
      </c>
      <c r="AL105">
        <f>Pohjatiedot!HW2</f>
        <v>6179</v>
      </c>
      <c r="AM105">
        <f>Pohjatiedot!HX2</f>
        <v>5558</v>
      </c>
      <c r="AN105">
        <f>Pohjatiedot!HY2</f>
        <v>5749</v>
      </c>
      <c r="AO105">
        <f>Pohjatiedot!HZ2</f>
        <v>5769</v>
      </c>
      <c r="AP105">
        <f>Pohjatiedot!IA2</f>
        <v>6109</v>
      </c>
      <c r="AQ105">
        <f>Pohjatiedot!IB2</f>
        <v>6042</v>
      </c>
      <c r="AR105">
        <f>Pohjatiedot!IC2</f>
        <v>6387</v>
      </c>
      <c r="AS105">
        <f>Pohjatiedot!ID2</f>
        <v>6622</v>
      </c>
      <c r="AT105">
        <f>Pohjatiedot!IE2</f>
        <v>6675</v>
      </c>
      <c r="AU105">
        <f>Pohjatiedot!IF2</f>
        <v>6454</v>
      </c>
      <c r="AV105">
        <f>Pohjatiedot!IG2</f>
        <v>6626</v>
      </c>
      <c r="AW105">
        <f>Pohjatiedot!IH2</f>
        <v>6569</v>
      </c>
      <c r="AX105">
        <f>Pohjatiedot!II2</f>
        <v>6530</v>
      </c>
      <c r="AY105">
        <f>Pohjatiedot!IJ2</f>
        <v>6585</v>
      </c>
      <c r="AZ105">
        <f>Pohjatiedot!IK2</f>
        <v>6523</v>
      </c>
      <c r="BA105">
        <f>Pohjatiedot!IL2</f>
        <v>6465</v>
      </c>
      <c r="BB105">
        <f>Pohjatiedot!IM2</f>
        <v>6191</v>
      </c>
      <c r="BC105">
        <f>Pohjatiedot!IN2</f>
        <v>6495</v>
      </c>
      <c r="BD105">
        <f>Pohjatiedot!IO2</f>
        <v>6740</v>
      </c>
      <c r="BE105">
        <f>Pohjatiedot!IP2</f>
        <v>6506</v>
      </c>
      <c r="BF105">
        <f>Pohjatiedot!IQ2</f>
        <v>6523</v>
      </c>
      <c r="BG105">
        <f>Pohjatiedot!IR2</f>
        <v>6609</v>
      </c>
      <c r="BH105">
        <f>Pohjatiedot!IS2</f>
        <v>6705</v>
      </c>
      <c r="BI105">
        <f>Pohjatiedot!IT2</f>
        <v>6743</v>
      </c>
      <c r="BJ105">
        <f>Pohjatiedot!IU2</f>
        <v>6856</v>
      </c>
      <c r="BK105">
        <f>Pohjatiedot!IV2</f>
        <v>7162</v>
      </c>
      <c r="BL105">
        <f>Pohjatiedot!IW2</f>
        <v>7283</v>
      </c>
      <c r="BM105">
        <f>Pohjatiedot!IX2</f>
        <v>7312</v>
      </c>
      <c r="BN105">
        <f>Pohjatiedot!IY2</f>
        <v>7181</v>
      </c>
      <c r="BO105">
        <f>Pohjatiedot!IZ2</f>
        <v>6331</v>
      </c>
      <c r="BP105">
        <f>Pohjatiedot!JA2</f>
        <v>5146</v>
      </c>
      <c r="BQ105">
        <f>Pohjatiedot!JB2</f>
        <v>4767</v>
      </c>
      <c r="BR105">
        <f>Pohjatiedot!JC2</f>
        <v>3936</v>
      </c>
      <c r="BS105">
        <f>Pohjatiedot!JD2</f>
        <v>5425</v>
      </c>
      <c r="BT105">
        <f>Pohjatiedot!JE2</f>
        <v>3925</v>
      </c>
      <c r="BU105">
        <f>Pohjatiedot!JF2</f>
        <v>4378</v>
      </c>
      <c r="BV105">
        <f>Pohjatiedot!JG2</f>
        <v>4287</v>
      </c>
      <c r="BW105">
        <f>Pohjatiedot!JH2</f>
        <v>4028</v>
      </c>
      <c r="BX105">
        <f>Pohjatiedot!JI2</f>
        <v>3791</v>
      </c>
      <c r="BY105">
        <f>Pohjatiedot!JJ2</f>
        <v>3714</v>
      </c>
      <c r="BZ105">
        <f>Pohjatiedot!JK2</f>
        <v>3449</v>
      </c>
      <c r="CA105">
        <f>Pohjatiedot!JL2</f>
        <v>3257</v>
      </c>
      <c r="CB105">
        <f>Pohjatiedot!JM2</f>
        <v>3261</v>
      </c>
      <c r="CC105">
        <f>Pohjatiedot!JN2</f>
        <v>3323</v>
      </c>
      <c r="CD105">
        <f>Pohjatiedot!JO2</f>
        <v>3232</v>
      </c>
      <c r="CE105">
        <f>Pohjatiedot!JP2</f>
        <v>3035</v>
      </c>
      <c r="CF105">
        <f>Pohjatiedot!JQ2</f>
        <v>2880</v>
      </c>
      <c r="CG105">
        <f>Pohjatiedot!JR2</f>
        <v>2550</v>
      </c>
      <c r="CH105">
        <f>Pohjatiedot!JS2</f>
        <v>2322</v>
      </c>
      <c r="CI105">
        <f>Pohjatiedot!JT2</f>
        <v>2126</v>
      </c>
      <c r="CJ105">
        <f>Pohjatiedot!JU2</f>
        <v>1807</v>
      </c>
      <c r="CK105">
        <f>Pohjatiedot!JV2</f>
        <v>1705</v>
      </c>
      <c r="CL105">
        <f>Pohjatiedot!JW2</f>
        <v>1489</v>
      </c>
      <c r="CM105">
        <f>Pohjatiedot!JX2</f>
        <v>1213</v>
      </c>
      <c r="CN105">
        <f>Pohjatiedot!JY2</f>
        <v>1004</v>
      </c>
      <c r="CO105">
        <f>Pohjatiedot!JZ2</f>
        <v>647</v>
      </c>
      <c r="CP105">
        <f>Pohjatiedot!KA2</f>
        <v>557</v>
      </c>
      <c r="CQ105">
        <f>Pohjatiedot!KB2</f>
        <v>464</v>
      </c>
      <c r="CR105">
        <f>Pohjatiedot!KC2</f>
        <v>371</v>
      </c>
      <c r="CS105">
        <f>Pohjatiedot!KD2</f>
        <v>253</v>
      </c>
      <c r="CT105">
        <f>Pohjatiedot!KE2</f>
        <v>206</v>
      </c>
      <c r="CU105">
        <f>Pohjatiedot!KF2</f>
        <v>126</v>
      </c>
      <c r="CV105">
        <f>Pohjatiedot!KG2</f>
        <v>89</v>
      </c>
      <c r="CW105">
        <f>Pohjatiedot!KH2</f>
        <v>69</v>
      </c>
      <c r="CX105">
        <f>Pohjatiedot!KI2</f>
        <v>26</v>
      </c>
      <c r="CY105">
        <f>Pohjatiedot!KJ2</f>
        <v>50</v>
      </c>
    </row>
    <row r="106" spans="1:103" x14ac:dyDescent="0.25">
      <c r="A106">
        <f>Pohjatiedot!KL1</f>
        <v>2018</v>
      </c>
      <c r="B106" t="str">
        <f>Pohjatiedot!KM2</f>
        <v>Pirkanmaa</v>
      </c>
      <c r="C106">
        <f>Pohjatiedot!KN2</f>
        <v>4447</v>
      </c>
      <c r="D106">
        <f>Pohjatiedot!KO2</f>
        <v>4734</v>
      </c>
      <c r="E106">
        <f>Pohjatiedot!KP2</f>
        <v>5074</v>
      </c>
      <c r="F106">
        <f>Pohjatiedot!KQ2</f>
        <v>5351</v>
      </c>
      <c r="G106">
        <f>Pohjatiedot!KR2</f>
        <v>5445</v>
      </c>
      <c r="H106">
        <f>Pohjatiedot!KS2</f>
        <v>5678</v>
      </c>
      <c r="I106">
        <f>Pohjatiedot!KT2</f>
        <v>6021</v>
      </c>
      <c r="J106">
        <f>Pohjatiedot!KU2</f>
        <v>5714</v>
      </c>
      <c r="K106">
        <f>Pohjatiedot!KV2</f>
        <v>5829</v>
      </c>
      <c r="L106">
        <f>Pohjatiedot!KW2</f>
        <v>5888</v>
      </c>
      <c r="M106">
        <f>Pohjatiedot!KX2</f>
        <v>5794</v>
      </c>
      <c r="N106">
        <f>Pohjatiedot!KY2</f>
        <v>5727</v>
      </c>
      <c r="O106">
        <f>Pohjatiedot!KZ2</f>
        <v>5646</v>
      </c>
      <c r="P106">
        <f>Pohjatiedot!LA2</f>
        <v>5574</v>
      </c>
      <c r="Q106">
        <f>Pohjatiedot!LB2</f>
        <v>5538</v>
      </c>
      <c r="R106">
        <f>Pohjatiedot!LC2</f>
        <v>5241</v>
      </c>
      <c r="S106">
        <f>Pohjatiedot!LD2</f>
        <v>5202</v>
      </c>
      <c r="T106">
        <f>Pohjatiedot!LE2</f>
        <v>5305</v>
      </c>
      <c r="U106">
        <f>Pohjatiedot!LF2</f>
        <v>5307</v>
      </c>
      <c r="V106">
        <f>Pohjatiedot!LG2</f>
        <v>5794</v>
      </c>
      <c r="W106">
        <f>Pohjatiedot!LH2</f>
        <v>6119</v>
      </c>
      <c r="X106">
        <f>Pohjatiedot!LI2</f>
        <v>6630</v>
      </c>
      <c r="Y106">
        <f>Pohjatiedot!LJ2</f>
        <v>6612</v>
      </c>
      <c r="Z106">
        <f>Pohjatiedot!LK2</f>
        <v>6801</v>
      </c>
      <c r="AA106">
        <f>Pohjatiedot!LL2</f>
        <v>7033</v>
      </c>
      <c r="AB106">
        <f>Pohjatiedot!LM2</f>
        <v>7070</v>
      </c>
      <c r="AC106">
        <f>Pohjatiedot!LN2</f>
        <v>7195</v>
      </c>
      <c r="AD106">
        <f>Pohjatiedot!LO2</f>
        <v>7075</v>
      </c>
      <c r="AE106">
        <f>Pohjatiedot!LP2</f>
        <v>7051</v>
      </c>
      <c r="AF106">
        <f>Pohjatiedot!LQ2</f>
        <v>7108</v>
      </c>
      <c r="AG106">
        <f>Pohjatiedot!LR2</f>
        <v>7068</v>
      </c>
      <c r="AH106">
        <f>Pohjatiedot!LS2</f>
        <v>6643</v>
      </c>
      <c r="AI106">
        <f>Pohjatiedot!LT2</f>
        <v>6661</v>
      </c>
      <c r="AJ106">
        <f>Pohjatiedot!LU2</f>
        <v>6961</v>
      </c>
      <c r="AK106">
        <f>Pohjatiedot!LV2</f>
        <v>7131</v>
      </c>
      <c r="AL106">
        <f>Pohjatiedot!LW2</f>
        <v>7303</v>
      </c>
      <c r="AM106">
        <f>Pohjatiedot!LX2</f>
        <v>7240</v>
      </c>
      <c r="AN106">
        <f>Pohjatiedot!LY2</f>
        <v>6764</v>
      </c>
      <c r="AO106">
        <f>Pohjatiedot!LZ2</f>
        <v>6706</v>
      </c>
      <c r="AP106">
        <f>Pohjatiedot!MA2</f>
        <v>6500</v>
      </c>
      <c r="AQ106">
        <f>Pohjatiedot!MB2</f>
        <v>6610</v>
      </c>
      <c r="AR106">
        <f>Pohjatiedot!MC2</f>
        <v>6629</v>
      </c>
      <c r="AS106">
        <f>Pohjatiedot!MD2</f>
        <v>6823</v>
      </c>
      <c r="AT106">
        <f>Pohjatiedot!ME2</f>
        <v>6424</v>
      </c>
      <c r="AU106">
        <f>Pohjatiedot!MF2</f>
        <v>6281</v>
      </c>
      <c r="AV106">
        <f>Pohjatiedot!MG2</f>
        <v>5609</v>
      </c>
      <c r="AW106">
        <f>Pohjatiedot!MH2</f>
        <v>5822</v>
      </c>
      <c r="AX106">
        <f>Pohjatiedot!MI2</f>
        <v>5813</v>
      </c>
      <c r="AY106">
        <f>Pohjatiedot!MJ2</f>
        <v>6048</v>
      </c>
      <c r="AZ106">
        <f>Pohjatiedot!MK2</f>
        <v>6074</v>
      </c>
      <c r="BA106">
        <f>Pohjatiedot!ML2</f>
        <v>6420</v>
      </c>
      <c r="BB106">
        <f>Pohjatiedot!MM2</f>
        <v>6558</v>
      </c>
      <c r="BC106">
        <f>Pohjatiedot!MN2</f>
        <v>6568</v>
      </c>
      <c r="BD106">
        <f>Pohjatiedot!MO2</f>
        <v>6381</v>
      </c>
      <c r="BE106">
        <f>Pohjatiedot!MP2</f>
        <v>6560</v>
      </c>
      <c r="BF106">
        <f>Pohjatiedot!MQ2</f>
        <v>6490</v>
      </c>
      <c r="BG106">
        <f>Pohjatiedot!MR2</f>
        <v>6422</v>
      </c>
      <c r="BH106">
        <f>Pohjatiedot!MS2</f>
        <v>6510</v>
      </c>
      <c r="BI106">
        <f>Pohjatiedot!MT2</f>
        <v>6395</v>
      </c>
      <c r="BJ106">
        <f>Pohjatiedot!MU2</f>
        <v>6319</v>
      </c>
      <c r="BK106">
        <f>Pohjatiedot!MV2</f>
        <v>5997</v>
      </c>
      <c r="BL106">
        <f>Pohjatiedot!MW2</f>
        <v>6355</v>
      </c>
      <c r="BM106">
        <f>Pohjatiedot!MX2</f>
        <v>6492</v>
      </c>
      <c r="BN106">
        <f>Pohjatiedot!MY2</f>
        <v>6262</v>
      </c>
      <c r="BO106">
        <f>Pohjatiedot!MZ2</f>
        <v>6370</v>
      </c>
      <c r="BP106">
        <f>Pohjatiedot!NA2</f>
        <v>6304</v>
      </c>
      <c r="BQ106">
        <f>Pohjatiedot!NB2</f>
        <v>6387</v>
      </c>
      <c r="BR106">
        <f>Pohjatiedot!NC2</f>
        <v>6410</v>
      </c>
      <c r="BS106">
        <f>Pohjatiedot!ND2</f>
        <v>6463</v>
      </c>
      <c r="BT106">
        <f>Pohjatiedot!NE2</f>
        <v>6715</v>
      </c>
      <c r="BU106">
        <f>Pohjatiedot!NF2</f>
        <v>6779</v>
      </c>
      <c r="BV106">
        <f>Pohjatiedot!NG2</f>
        <v>6772</v>
      </c>
      <c r="BW106">
        <f>Pohjatiedot!NH2</f>
        <v>6509</v>
      </c>
      <c r="BX106">
        <f>Pohjatiedot!NI2</f>
        <v>5656</v>
      </c>
      <c r="BY106">
        <f>Pohjatiedot!NJ2</f>
        <v>4526</v>
      </c>
      <c r="BZ106">
        <f>Pohjatiedot!NK2</f>
        <v>4186</v>
      </c>
      <c r="CA106">
        <f>Pohjatiedot!NL2</f>
        <v>3394</v>
      </c>
      <c r="CB106">
        <f>Pohjatiedot!NM2</f>
        <v>4616</v>
      </c>
      <c r="CC106">
        <f>Pohjatiedot!NN2</f>
        <v>3302</v>
      </c>
      <c r="CD106">
        <f>Pohjatiedot!NO2</f>
        <v>3579</v>
      </c>
      <c r="CE106">
        <f>Pohjatiedot!NP2</f>
        <v>3405</v>
      </c>
      <c r="CF106">
        <f>Pohjatiedot!NQ2</f>
        <v>3090</v>
      </c>
      <c r="CG106">
        <f>Pohjatiedot!NR2</f>
        <v>2808</v>
      </c>
      <c r="CH106">
        <f>Pohjatiedot!NS2</f>
        <v>2612</v>
      </c>
      <c r="CI106">
        <f>Pohjatiedot!NT2</f>
        <v>2379</v>
      </c>
      <c r="CJ106">
        <f>Pohjatiedot!NU2</f>
        <v>2090</v>
      </c>
      <c r="CK106">
        <f>Pohjatiedot!NV2</f>
        <v>1947</v>
      </c>
      <c r="CL106">
        <f>Pohjatiedot!NW2</f>
        <v>1853</v>
      </c>
      <c r="CM106">
        <f>Pohjatiedot!NX2</f>
        <v>1693</v>
      </c>
      <c r="CN106">
        <f>Pohjatiedot!NY2</f>
        <v>1429</v>
      </c>
      <c r="CO106">
        <f>Pohjatiedot!NZ2</f>
        <v>1233</v>
      </c>
      <c r="CP106">
        <f>Pohjatiedot!OA2</f>
        <v>978</v>
      </c>
      <c r="CQ106">
        <f>Pohjatiedot!OB2</f>
        <v>761</v>
      </c>
      <c r="CR106">
        <f>Pohjatiedot!OC2</f>
        <v>625</v>
      </c>
      <c r="CS106">
        <f>Pohjatiedot!OD2</f>
        <v>453</v>
      </c>
      <c r="CT106">
        <f>Pohjatiedot!OE2</f>
        <v>320</v>
      </c>
      <c r="CU106">
        <f>Pohjatiedot!OF2</f>
        <v>241</v>
      </c>
      <c r="CV106">
        <f>Pohjatiedot!OG2</f>
        <v>151</v>
      </c>
      <c r="CW106">
        <f>Pohjatiedot!OH2</f>
        <v>98</v>
      </c>
      <c r="CX106">
        <f>Pohjatiedot!OI2</f>
        <v>48</v>
      </c>
      <c r="CY106">
        <f>Pohjatiedot!OJ2</f>
        <v>71</v>
      </c>
    </row>
    <row r="107" spans="1:103" x14ac:dyDescent="0.25">
      <c r="A107">
        <f>Pohjatiedot!OL1</f>
        <v>2030</v>
      </c>
      <c r="B107" t="str">
        <f>Pohjatiedot!OM2</f>
        <v>Pirkanmaa</v>
      </c>
      <c r="C107">
        <f>Pohjatiedot!ON2</f>
        <v>4346</v>
      </c>
      <c r="D107">
        <f>Pohjatiedot!OO2</f>
        <v>4382</v>
      </c>
      <c r="E107">
        <f>Pohjatiedot!OP2</f>
        <v>4401</v>
      </c>
      <c r="F107">
        <f>Pohjatiedot!OQ2</f>
        <v>4434</v>
      </c>
      <c r="G107">
        <f>Pohjatiedot!OR2</f>
        <v>4455</v>
      </c>
      <c r="H107">
        <f>Pohjatiedot!OS2</f>
        <v>4490</v>
      </c>
      <c r="I107">
        <f>Pohjatiedot!OT2</f>
        <v>4508</v>
      </c>
      <c r="J107">
        <f>Pohjatiedot!OU2</f>
        <v>4529</v>
      </c>
      <c r="K107">
        <f>Pohjatiedot!OV2</f>
        <v>4540</v>
      </c>
      <c r="L107">
        <f>Pohjatiedot!OW2</f>
        <v>4559</v>
      </c>
      <c r="M107">
        <f>Pohjatiedot!OX2</f>
        <v>4570</v>
      </c>
      <c r="N107">
        <f>Pohjatiedot!OY2</f>
        <v>4575</v>
      </c>
      <c r="O107">
        <f>Pohjatiedot!OZ2</f>
        <v>4693</v>
      </c>
      <c r="P107">
        <f>Pohjatiedot!PA2</f>
        <v>4979</v>
      </c>
      <c r="Q107">
        <f>Pohjatiedot!PB2</f>
        <v>5288</v>
      </c>
      <c r="R107">
        <f>Pohjatiedot!PC2</f>
        <v>5554</v>
      </c>
      <c r="S107">
        <f>Pohjatiedot!PD2</f>
        <v>5707</v>
      </c>
      <c r="T107">
        <f>Pohjatiedot!PE2</f>
        <v>5933</v>
      </c>
      <c r="U107">
        <f>Pohjatiedot!PF2</f>
        <v>6307</v>
      </c>
      <c r="V107">
        <f>Pohjatiedot!PG2</f>
        <v>6249</v>
      </c>
      <c r="W107">
        <f>Pohjatiedot!PH2</f>
        <v>6691</v>
      </c>
      <c r="X107">
        <f>Pohjatiedot!PI2</f>
        <v>6914</v>
      </c>
      <c r="Y107">
        <f>Pohjatiedot!PJ2</f>
        <v>6883</v>
      </c>
      <c r="Z107">
        <f>Pohjatiedot!PK2</f>
        <v>6925</v>
      </c>
      <c r="AA107">
        <f>Pohjatiedot!PL2</f>
        <v>6958</v>
      </c>
      <c r="AB107">
        <f>Pohjatiedot!PM2</f>
        <v>6869</v>
      </c>
      <c r="AC107">
        <f>Pohjatiedot!PN2</f>
        <v>6901</v>
      </c>
      <c r="AD107">
        <f>Pohjatiedot!PO2</f>
        <v>6706</v>
      </c>
      <c r="AE107">
        <f>Pohjatiedot!PP2</f>
        <v>6619</v>
      </c>
      <c r="AF107">
        <f>Pohjatiedot!PQ2</f>
        <v>6716</v>
      </c>
      <c r="AG107">
        <f>Pohjatiedot!PR2</f>
        <v>6742</v>
      </c>
      <c r="AH107">
        <f>Pohjatiedot!PS2</f>
        <v>6906</v>
      </c>
      <c r="AI107">
        <f>Pohjatiedot!PT2</f>
        <v>6820</v>
      </c>
      <c r="AJ107">
        <f>Pohjatiedot!PU2</f>
        <v>7063</v>
      </c>
      <c r="AK107">
        <f>Pohjatiedot!PV2</f>
        <v>7108</v>
      </c>
      <c r="AL107">
        <f>Pohjatiedot!PW2</f>
        <v>7237</v>
      </c>
      <c r="AM107">
        <f>Pohjatiedot!PX2</f>
        <v>7379</v>
      </c>
      <c r="AN107">
        <f>Pohjatiedot!PY2</f>
        <v>7335</v>
      </c>
      <c r="AO107">
        <f>Pohjatiedot!PZ2</f>
        <v>7447</v>
      </c>
      <c r="AP107">
        <f>Pohjatiedot!QA2</f>
        <v>7305</v>
      </c>
      <c r="AQ107">
        <f>Pohjatiedot!QB2</f>
        <v>7288</v>
      </c>
      <c r="AR107">
        <f>Pohjatiedot!QC2</f>
        <v>7227</v>
      </c>
      <c r="AS107">
        <f>Pohjatiedot!QD2</f>
        <v>7172</v>
      </c>
      <c r="AT107">
        <f>Pohjatiedot!QE2</f>
        <v>6766</v>
      </c>
      <c r="AU107">
        <f>Pohjatiedot!QF2</f>
        <v>6785</v>
      </c>
      <c r="AV107">
        <f>Pohjatiedot!QG2</f>
        <v>7024</v>
      </c>
      <c r="AW107">
        <f>Pohjatiedot!QH2</f>
        <v>7168</v>
      </c>
      <c r="AX107">
        <f>Pohjatiedot!QI2</f>
        <v>7329</v>
      </c>
      <c r="AY107">
        <f>Pohjatiedot!QJ2</f>
        <v>7214</v>
      </c>
      <c r="AZ107">
        <f>Pohjatiedot!QK2</f>
        <v>6766</v>
      </c>
      <c r="BA107">
        <f>Pohjatiedot!QL2</f>
        <v>6689</v>
      </c>
      <c r="BB107">
        <f>Pohjatiedot!QM2</f>
        <v>6495</v>
      </c>
      <c r="BC107">
        <f>Pohjatiedot!QN2</f>
        <v>6568</v>
      </c>
      <c r="BD107">
        <f>Pohjatiedot!QO2</f>
        <v>6557</v>
      </c>
      <c r="BE107">
        <f>Pohjatiedot!QP2</f>
        <v>6711</v>
      </c>
      <c r="BF107">
        <f>Pohjatiedot!QQ2</f>
        <v>6337</v>
      </c>
      <c r="BG107">
        <f>Pohjatiedot!QR2</f>
        <v>6167</v>
      </c>
      <c r="BH107">
        <f>Pohjatiedot!QS2</f>
        <v>5517</v>
      </c>
      <c r="BI107">
        <f>Pohjatiedot!QT2</f>
        <v>5711</v>
      </c>
      <c r="BJ107">
        <f>Pohjatiedot!QU2</f>
        <v>5692</v>
      </c>
      <c r="BK107">
        <f>Pohjatiedot!QV2</f>
        <v>5913</v>
      </c>
      <c r="BL107">
        <f>Pohjatiedot!QW2</f>
        <v>5925</v>
      </c>
      <c r="BM107">
        <f>Pohjatiedot!QX2</f>
        <v>6242</v>
      </c>
      <c r="BN107">
        <f>Pohjatiedot!QY2</f>
        <v>6353</v>
      </c>
      <c r="BO107">
        <f>Pohjatiedot!QZ2</f>
        <v>6356</v>
      </c>
      <c r="BP107">
        <f>Pohjatiedot!RA2</f>
        <v>6182</v>
      </c>
      <c r="BQ107">
        <f>Pohjatiedot!RB2</f>
        <v>6318</v>
      </c>
      <c r="BR107">
        <f>Pohjatiedot!RC2</f>
        <v>6241</v>
      </c>
      <c r="BS107">
        <f>Pohjatiedot!RD2</f>
        <v>6147</v>
      </c>
      <c r="BT107">
        <f>Pohjatiedot!RE2</f>
        <v>6174</v>
      </c>
      <c r="BU107">
        <f>Pohjatiedot!RF2</f>
        <v>6027</v>
      </c>
      <c r="BV107">
        <f>Pohjatiedot!RG2</f>
        <v>5921</v>
      </c>
      <c r="BW107">
        <f>Pohjatiedot!RH2</f>
        <v>5583</v>
      </c>
      <c r="BX107">
        <f>Pohjatiedot!RI2</f>
        <v>5847</v>
      </c>
      <c r="BY107">
        <f>Pohjatiedot!RJ2</f>
        <v>5907</v>
      </c>
      <c r="BZ107">
        <f>Pohjatiedot!RK2</f>
        <v>5630</v>
      </c>
      <c r="CA107">
        <f>Pohjatiedot!RL2</f>
        <v>5662</v>
      </c>
      <c r="CB107">
        <f>Pohjatiedot!RM2</f>
        <v>5505</v>
      </c>
      <c r="CC107">
        <f>Pohjatiedot!RN2</f>
        <v>5472</v>
      </c>
      <c r="CD107">
        <f>Pohjatiedot!RO2</f>
        <v>5369</v>
      </c>
      <c r="CE107">
        <f>Pohjatiedot!RP2</f>
        <v>5288</v>
      </c>
      <c r="CF107">
        <f>Pohjatiedot!RQ2</f>
        <v>5337</v>
      </c>
      <c r="CG107">
        <f>Pohjatiedot!RR2</f>
        <v>5217</v>
      </c>
      <c r="CH107">
        <f>Pohjatiedot!RS2</f>
        <v>5007</v>
      </c>
      <c r="CI107">
        <f>Pohjatiedot!RT2</f>
        <v>4634</v>
      </c>
      <c r="CJ107">
        <f>Pohjatiedot!RU2</f>
        <v>3817</v>
      </c>
      <c r="CK107">
        <f>Pohjatiedot!RV2</f>
        <v>2875</v>
      </c>
      <c r="CL107">
        <f>Pohjatiedot!RW2</f>
        <v>2486</v>
      </c>
      <c r="CM107">
        <f>Pohjatiedot!RX2</f>
        <v>1861</v>
      </c>
      <c r="CN107">
        <f>Pohjatiedot!RY2</f>
        <v>2291</v>
      </c>
      <c r="CO107">
        <f>Pohjatiedot!RZ2</f>
        <v>1462</v>
      </c>
      <c r="CP107">
        <f>Pohjatiedot!SA2</f>
        <v>1392</v>
      </c>
      <c r="CQ107">
        <f>Pohjatiedot!SB2</f>
        <v>1145</v>
      </c>
      <c r="CR107">
        <f>Pohjatiedot!SC2</f>
        <v>874</v>
      </c>
      <c r="CS107">
        <f>Pohjatiedot!SD2</f>
        <v>647</v>
      </c>
      <c r="CT107">
        <f>Pohjatiedot!SE2</f>
        <v>493</v>
      </c>
      <c r="CU107">
        <f>Pohjatiedot!SF2</f>
        <v>356</v>
      </c>
      <c r="CV107">
        <f>Pohjatiedot!SG2</f>
        <v>227</v>
      </c>
      <c r="CW107">
        <f>Pohjatiedot!SH2</f>
        <v>163</v>
      </c>
      <c r="CX107">
        <f>Pohjatiedot!SI2</f>
        <v>115</v>
      </c>
      <c r="CY107">
        <f>Pohjatiedot!SJ2</f>
        <v>170</v>
      </c>
    </row>
    <row r="109" spans="1:103" x14ac:dyDescent="0.25">
      <c r="C109">
        <f>Pohjatiedot!GN1</f>
        <v>0</v>
      </c>
      <c r="D109">
        <f>Pohjatiedot!GO1</f>
        <v>1</v>
      </c>
      <c r="E109">
        <f>Pohjatiedot!GP1</f>
        <v>2</v>
      </c>
      <c r="F109">
        <f>Pohjatiedot!GQ1</f>
        <v>3</v>
      </c>
      <c r="G109">
        <f>Pohjatiedot!GR1</f>
        <v>4</v>
      </c>
      <c r="H109">
        <f>Pohjatiedot!GS1</f>
        <v>5</v>
      </c>
      <c r="I109">
        <f>Pohjatiedot!GT1</f>
        <v>6</v>
      </c>
      <c r="J109">
        <f>Pohjatiedot!GU1</f>
        <v>7</v>
      </c>
      <c r="K109">
        <f>Pohjatiedot!GV1</f>
        <v>8</v>
      </c>
      <c r="L109">
        <f>Pohjatiedot!GW1</f>
        <v>9</v>
      </c>
      <c r="M109">
        <f>Pohjatiedot!GX1</f>
        <v>10</v>
      </c>
      <c r="N109">
        <f>Pohjatiedot!GY1</f>
        <v>11</v>
      </c>
      <c r="O109">
        <f>Pohjatiedot!GZ1</f>
        <v>12</v>
      </c>
      <c r="P109">
        <f>Pohjatiedot!HA1</f>
        <v>13</v>
      </c>
      <c r="Q109">
        <f>Pohjatiedot!HB1</f>
        <v>14</v>
      </c>
      <c r="R109">
        <f>Pohjatiedot!HC1</f>
        <v>15</v>
      </c>
      <c r="S109">
        <f>Pohjatiedot!HD1</f>
        <v>16</v>
      </c>
      <c r="T109">
        <f>Pohjatiedot!HE1</f>
        <v>17</v>
      </c>
      <c r="U109">
        <f>Pohjatiedot!HF1</f>
        <v>18</v>
      </c>
      <c r="V109">
        <f>Pohjatiedot!HG1</f>
        <v>19</v>
      </c>
      <c r="W109">
        <f>Pohjatiedot!HH1</f>
        <v>20</v>
      </c>
      <c r="X109">
        <f>Pohjatiedot!HI1</f>
        <v>21</v>
      </c>
      <c r="Y109">
        <f>Pohjatiedot!HJ1</f>
        <v>22</v>
      </c>
      <c r="Z109">
        <f>Pohjatiedot!HK1</f>
        <v>23</v>
      </c>
      <c r="AA109">
        <f>Pohjatiedot!HL1</f>
        <v>24</v>
      </c>
      <c r="AB109">
        <f>Pohjatiedot!HM1</f>
        <v>25</v>
      </c>
      <c r="AC109">
        <f>Pohjatiedot!HN1</f>
        <v>26</v>
      </c>
      <c r="AD109">
        <f>Pohjatiedot!HO1</f>
        <v>27</v>
      </c>
      <c r="AE109">
        <f>Pohjatiedot!HP1</f>
        <v>28</v>
      </c>
      <c r="AF109">
        <f>Pohjatiedot!HQ1</f>
        <v>29</v>
      </c>
      <c r="AG109">
        <f>Pohjatiedot!HR1</f>
        <v>30</v>
      </c>
      <c r="AH109">
        <f>Pohjatiedot!HS1</f>
        <v>31</v>
      </c>
      <c r="AI109">
        <f>Pohjatiedot!HT1</f>
        <v>32</v>
      </c>
      <c r="AJ109">
        <f>Pohjatiedot!HU1</f>
        <v>33</v>
      </c>
      <c r="AK109">
        <f>Pohjatiedot!HV1</f>
        <v>34</v>
      </c>
      <c r="AL109">
        <f>Pohjatiedot!HW1</f>
        <v>35</v>
      </c>
      <c r="AM109">
        <f>Pohjatiedot!HX1</f>
        <v>36</v>
      </c>
      <c r="AN109">
        <f>Pohjatiedot!HY1</f>
        <v>37</v>
      </c>
      <c r="AO109">
        <f>Pohjatiedot!HZ1</f>
        <v>38</v>
      </c>
      <c r="AP109">
        <f>Pohjatiedot!IA1</f>
        <v>39</v>
      </c>
      <c r="AQ109">
        <f>Pohjatiedot!IB1</f>
        <v>40</v>
      </c>
      <c r="AR109">
        <f>Pohjatiedot!IC1</f>
        <v>41</v>
      </c>
      <c r="AS109">
        <f>Pohjatiedot!ID1</f>
        <v>42</v>
      </c>
      <c r="AT109">
        <f>Pohjatiedot!IE1</f>
        <v>43</v>
      </c>
      <c r="AU109">
        <f>Pohjatiedot!IF1</f>
        <v>44</v>
      </c>
      <c r="AV109">
        <f>Pohjatiedot!IG1</f>
        <v>45</v>
      </c>
      <c r="AW109">
        <f>Pohjatiedot!IH1</f>
        <v>46</v>
      </c>
      <c r="AX109">
        <f>Pohjatiedot!II1</f>
        <v>47</v>
      </c>
      <c r="AY109">
        <f>Pohjatiedot!IJ1</f>
        <v>48</v>
      </c>
      <c r="AZ109">
        <f>Pohjatiedot!IK1</f>
        <v>49</v>
      </c>
      <c r="BA109">
        <f>Pohjatiedot!IL1</f>
        <v>50</v>
      </c>
      <c r="BB109">
        <f>Pohjatiedot!IM1</f>
        <v>51</v>
      </c>
      <c r="BC109">
        <f>Pohjatiedot!IN1</f>
        <v>52</v>
      </c>
      <c r="BD109">
        <f>Pohjatiedot!IO1</f>
        <v>53</v>
      </c>
      <c r="BE109">
        <f>Pohjatiedot!IP1</f>
        <v>54</v>
      </c>
      <c r="BF109">
        <f>Pohjatiedot!IQ1</f>
        <v>55</v>
      </c>
      <c r="BG109">
        <f>Pohjatiedot!IR1</f>
        <v>56</v>
      </c>
      <c r="BH109">
        <f>Pohjatiedot!IS1</f>
        <v>57</v>
      </c>
      <c r="BI109">
        <f>Pohjatiedot!IT1</f>
        <v>58</v>
      </c>
      <c r="BJ109">
        <f>Pohjatiedot!IU1</f>
        <v>59</v>
      </c>
      <c r="BK109">
        <f>Pohjatiedot!IV1</f>
        <v>60</v>
      </c>
      <c r="BL109">
        <f>Pohjatiedot!IW1</f>
        <v>61</v>
      </c>
      <c r="BM109">
        <f>Pohjatiedot!IX1</f>
        <v>62</v>
      </c>
      <c r="BN109">
        <f>Pohjatiedot!IY1</f>
        <v>63</v>
      </c>
      <c r="BO109">
        <f>Pohjatiedot!IZ1</f>
        <v>64</v>
      </c>
      <c r="BP109">
        <f>Pohjatiedot!JA1</f>
        <v>65</v>
      </c>
      <c r="BQ109">
        <f>Pohjatiedot!JB1</f>
        <v>66</v>
      </c>
      <c r="BR109">
        <f>Pohjatiedot!JC1</f>
        <v>67</v>
      </c>
      <c r="BS109">
        <f>Pohjatiedot!JD1</f>
        <v>68</v>
      </c>
      <c r="BT109">
        <f>Pohjatiedot!JE1</f>
        <v>69</v>
      </c>
      <c r="BU109">
        <f>Pohjatiedot!JF1</f>
        <v>70</v>
      </c>
      <c r="BV109">
        <f>Pohjatiedot!JG1</f>
        <v>71</v>
      </c>
      <c r="BW109">
        <f>Pohjatiedot!JH1</f>
        <v>72</v>
      </c>
      <c r="BX109">
        <f>Pohjatiedot!JI1</f>
        <v>73</v>
      </c>
      <c r="BY109">
        <f>Pohjatiedot!JJ1</f>
        <v>74</v>
      </c>
      <c r="BZ109">
        <f>Pohjatiedot!JK1</f>
        <v>75</v>
      </c>
      <c r="CA109">
        <f>Pohjatiedot!JL1</f>
        <v>76</v>
      </c>
      <c r="CB109">
        <f>Pohjatiedot!JM1</f>
        <v>77</v>
      </c>
      <c r="CC109">
        <f>Pohjatiedot!JN1</f>
        <v>78</v>
      </c>
      <c r="CD109">
        <f>Pohjatiedot!JO1</f>
        <v>79</v>
      </c>
      <c r="CE109">
        <f>Pohjatiedot!JP1</f>
        <v>80</v>
      </c>
      <c r="CF109">
        <f>Pohjatiedot!JQ1</f>
        <v>81</v>
      </c>
      <c r="CG109">
        <f>Pohjatiedot!JR1</f>
        <v>82</v>
      </c>
      <c r="CH109">
        <f>Pohjatiedot!JS1</f>
        <v>83</v>
      </c>
      <c r="CI109">
        <f>Pohjatiedot!JT1</f>
        <v>84</v>
      </c>
      <c r="CJ109">
        <f>Pohjatiedot!JU1</f>
        <v>85</v>
      </c>
      <c r="CK109">
        <f>Pohjatiedot!JV1</f>
        <v>86</v>
      </c>
      <c r="CL109">
        <f>Pohjatiedot!JW1</f>
        <v>87</v>
      </c>
      <c r="CM109">
        <f>Pohjatiedot!JX1</f>
        <v>88</v>
      </c>
      <c r="CN109">
        <f>Pohjatiedot!JY1</f>
        <v>89</v>
      </c>
      <c r="CO109">
        <f>Pohjatiedot!JZ1</f>
        <v>90</v>
      </c>
      <c r="CP109">
        <f>Pohjatiedot!KA1</f>
        <v>91</v>
      </c>
      <c r="CQ109">
        <f>Pohjatiedot!KB1</f>
        <v>92</v>
      </c>
      <c r="CR109">
        <f>Pohjatiedot!KC1</f>
        <v>93</v>
      </c>
      <c r="CS109">
        <f>Pohjatiedot!KD1</f>
        <v>94</v>
      </c>
      <c r="CT109">
        <f>Pohjatiedot!KE1</f>
        <v>95</v>
      </c>
      <c r="CU109">
        <f>Pohjatiedot!KF1</f>
        <v>96</v>
      </c>
      <c r="CV109">
        <f>Pohjatiedot!KG1</f>
        <v>97</v>
      </c>
      <c r="CW109">
        <f>Pohjatiedot!KH1</f>
        <v>98</v>
      </c>
      <c r="CX109">
        <f>Pohjatiedot!KI1</f>
        <v>99</v>
      </c>
      <c r="CY109">
        <f>Pohjatiedot!KJ1</f>
        <v>100</v>
      </c>
    </row>
    <row r="110" spans="1:103" x14ac:dyDescent="0.25">
      <c r="A110">
        <f>Pohjatiedot!GL1</f>
        <v>2009</v>
      </c>
      <c r="B110" t="str">
        <f>Pohjatiedot!GM3</f>
        <v>Pirkkala</v>
      </c>
      <c r="C110">
        <f>Pohjatiedot!GN3</f>
        <v>240</v>
      </c>
      <c r="D110">
        <f>Pohjatiedot!GO3</f>
        <v>246</v>
      </c>
      <c r="E110">
        <f>Pohjatiedot!GP3</f>
        <v>247</v>
      </c>
      <c r="F110">
        <f>Pohjatiedot!GQ3</f>
        <v>243</v>
      </c>
      <c r="G110">
        <f>Pohjatiedot!GR3</f>
        <v>269</v>
      </c>
      <c r="H110">
        <f>Pohjatiedot!GS3</f>
        <v>268</v>
      </c>
      <c r="I110">
        <f>Pohjatiedot!GT3</f>
        <v>247</v>
      </c>
      <c r="J110">
        <f>Pohjatiedot!GU3</f>
        <v>225</v>
      </c>
      <c r="K110">
        <f>Pohjatiedot!GV3</f>
        <v>215</v>
      </c>
      <c r="L110">
        <f>Pohjatiedot!GW3</f>
        <v>255</v>
      </c>
      <c r="M110">
        <f>Pohjatiedot!GX3</f>
        <v>228</v>
      </c>
      <c r="N110">
        <f>Pohjatiedot!GY3</f>
        <v>224</v>
      </c>
      <c r="O110">
        <f>Pohjatiedot!GZ3</f>
        <v>222</v>
      </c>
      <c r="P110">
        <f>Pohjatiedot!HA3</f>
        <v>215</v>
      </c>
      <c r="Q110">
        <f>Pohjatiedot!HB3</f>
        <v>250</v>
      </c>
      <c r="R110">
        <f>Pohjatiedot!HC3</f>
        <v>239</v>
      </c>
      <c r="S110">
        <f>Pohjatiedot!HD3</f>
        <v>220</v>
      </c>
      <c r="T110">
        <f>Pohjatiedot!HE3</f>
        <v>213</v>
      </c>
      <c r="U110">
        <f>Pohjatiedot!HF3</f>
        <v>203</v>
      </c>
      <c r="V110">
        <f>Pohjatiedot!HG3</f>
        <v>186</v>
      </c>
      <c r="W110">
        <f>Pohjatiedot!HH3</f>
        <v>153</v>
      </c>
      <c r="X110">
        <f>Pohjatiedot!HI3</f>
        <v>145</v>
      </c>
      <c r="Y110">
        <f>Pohjatiedot!HJ3</f>
        <v>115</v>
      </c>
      <c r="Z110">
        <f>Pohjatiedot!HK3</f>
        <v>125</v>
      </c>
      <c r="AA110">
        <f>Pohjatiedot!HL3</f>
        <v>141</v>
      </c>
      <c r="AB110">
        <f>Pohjatiedot!HM3</f>
        <v>144</v>
      </c>
      <c r="AC110">
        <f>Pohjatiedot!HN3</f>
        <v>161</v>
      </c>
      <c r="AD110">
        <f>Pohjatiedot!HO3</f>
        <v>217</v>
      </c>
      <c r="AE110">
        <f>Pohjatiedot!HP3</f>
        <v>201</v>
      </c>
      <c r="AF110">
        <f>Pohjatiedot!HQ3</f>
        <v>203</v>
      </c>
      <c r="AG110">
        <f>Pohjatiedot!HR3</f>
        <v>229</v>
      </c>
      <c r="AH110">
        <f>Pohjatiedot!HS3</f>
        <v>258</v>
      </c>
      <c r="AI110">
        <f>Pohjatiedot!HT3</f>
        <v>278</v>
      </c>
      <c r="AJ110">
        <f>Pohjatiedot!HU3</f>
        <v>240</v>
      </c>
      <c r="AK110">
        <f>Pohjatiedot!HV3</f>
        <v>253</v>
      </c>
      <c r="AL110">
        <f>Pohjatiedot!HW3</f>
        <v>281</v>
      </c>
      <c r="AM110">
        <f>Pohjatiedot!HX3</f>
        <v>241</v>
      </c>
      <c r="AN110">
        <f>Pohjatiedot!HY3</f>
        <v>243</v>
      </c>
      <c r="AO110">
        <f>Pohjatiedot!HZ3</f>
        <v>256</v>
      </c>
      <c r="AP110">
        <f>Pohjatiedot!IA3</f>
        <v>274</v>
      </c>
      <c r="AQ110">
        <f>Pohjatiedot!IB3</f>
        <v>252</v>
      </c>
      <c r="AR110">
        <f>Pohjatiedot!IC3</f>
        <v>276</v>
      </c>
      <c r="AS110">
        <f>Pohjatiedot!ID3</f>
        <v>264</v>
      </c>
      <c r="AT110">
        <f>Pohjatiedot!IE3</f>
        <v>283</v>
      </c>
      <c r="AU110">
        <f>Pohjatiedot!IF3</f>
        <v>256</v>
      </c>
      <c r="AV110">
        <f>Pohjatiedot!IG3</f>
        <v>277</v>
      </c>
      <c r="AW110">
        <f>Pohjatiedot!IH3</f>
        <v>234</v>
      </c>
      <c r="AX110">
        <f>Pohjatiedot!II3</f>
        <v>257</v>
      </c>
      <c r="AY110">
        <f>Pohjatiedot!IJ3</f>
        <v>228</v>
      </c>
      <c r="AZ110">
        <f>Pohjatiedot!IK3</f>
        <v>234</v>
      </c>
      <c r="BA110">
        <f>Pohjatiedot!IL3</f>
        <v>205</v>
      </c>
      <c r="BB110">
        <f>Pohjatiedot!IM3</f>
        <v>202</v>
      </c>
      <c r="BC110">
        <f>Pohjatiedot!IN3</f>
        <v>204</v>
      </c>
      <c r="BD110">
        <f>Pohjatiedot!IO3</f>
        <v>205</v>
      </c>
      <c r="BE110">
        <f>Pohjatiedot!IP3</f>
        <v>203</v>
      </c>
      <c r="BF110">
        <f>Pohjatiedot!IQ3</f>
        <v>198</v>
      </c>
      <c r="BG110">
        <f>Pohjatiedot!IR3</f>
        <v>188</v>
      </c>
      <c r="BH110">
        <f>Pohjatiedot!IS3</f>
        <v>185</v>
      </c>
      <c r="BI110">
        <f>Pohjatiedot!IT3</f>
        <v>198</v>
      </c>
      <c r="BJ110">
        <f>Pohjatiedot!IU3</f>
        <v>199</v>
      </c>
      <c r="BK110">
        <f>Pohjatiedot!IV3</f>
        <v>219</v>
      </c>
      <c r="BL110">
        <f>Pohjatiedot!IW3</f>
        <v>239</v>
      </c>
      <c r="BM110">
        <f>Pohjatiedot!IX3</f>
        <v>201</v>
      </c>
      <c r="BN110">
        <f>Pohjatiedot!IY3</f>
        <v>205</v>
      </c>
      <c r="BO110">
        <f>Pohjatiedot!IZ3</f>
        <v>225</v>
      </c>
      <c r="BP110">
        <f>Pohjatiedot!JA3</f>
        <v>190</v>
      </c>
      <c r="BQ110">
        <f>Pohjatiedot!JB3</f>
        <v>140</v>
      </c>
      <c r="BR110">
        <f>Pohjatiedot!JC3</f>
        <v>128</v>
      </c>
      <c r="BS110">
        <f>Pohjatiedot!JD3</f>
        <v>176</v>
      </c>
      <c r="BT110">
        <f>Pohjatiedot!JE3</f>
        <v>129</v>
      </c>
      <c r="BU110">
        <f>Pohjatiedot!JF3</f>
        <v>120</v>
      </c>
      <c r="BV110">
        <f>Pohjatiedot!JG3</f>
        <v>121</v>
      </c>
      <c r="BW110">
        <f>Pohjatiedot!JH3</f>
        <v>106</v>
      </c>
      <c r="BX110">
        <f>Pohjatiedot!JI3</f>
        <v>91</v>
      </c>
      <c r="BY110">
        <f>Pohjatiedot!JJ3</f>
        <v>99</v>
      </c>
      <c r="BZ110">
        <f>Pohjatiedot!JK3</f>
        <v>81</v>
      </c>
      <c r="CA110">
        <f>Pohjatiedot!JL3</f>
        <v>67</v>
      </c>
      <c r="CB110">
        <f>Pohjatiedot!JM3</f>
        <v>97</v>
      </c>
      <c r="CC110">
        <f>Pohjatiedot!JN3</f>
        <v>65</v>
      </c>
      <c r="CD110">
        <f>Pohjatiedot!JO3</f>
        <v>64</v>
      </c>
      <c r="CE110">
        <f>Pohjatiedot!JP3</f>
        <v>48</v>
      </c>
      <c r="CF110">
        <f>Pohjatiedot!JQ3</f>
        <v>52</v>
      </c>
      <c r="CG110">
        <f>Pohjatiedot!JR3</f>
        <v>41</v>
      </c>
      <c r="CH110">
        <f>Pohjatiedot!JS3</f>
        <v>42</v>
      </c>
      <c r="CI110">
        <f>Pohjatiedot!JT3</f>
        <v>33</v>
      </c>
      <c r="CJ110">
        <f>Pohjatiedot!JU3</f>
        <v>23</v>
      </c>
      <c r="CK110">
        <f>Pohjatiedot!JV3</f>
        <v>29</v>
      </c>
      <c r="CL110">
        <f>Pohjatiedot!JW3</f>
        <v>28</v>
      </c>
      <c r="CM110">
        <f>Pohjatiedot!JX3</f>
        <v>17</v>
      </c>
      <c r="CN110">
        <f>Pohjatiedot!JY3</f>
        <v>24</v>
      </c>
      <c r="CO110">
        <f>Pohjatiedot!JZ3</f>
        <v>7</v>
      </c>
      <c r="CP110">
        <f>Pohjatiedot!KA3</f>
        <v>9</v>
      </c>
      <c r="CQ110">
        <f>Pohjatiedot!KB3</f>
        <v>10</v>
      </c>
      <c r="CR110">
        <f>Pohjatiedot!KC3</f>
        <v>11</v>
      </c>
      <c r="CS110">
        <f>Pohjatiedot!KD3</f>
        <v>7</v>
      </c>
      <c r="CT110">
        <f>Pohjatiedot!KE3</f>
        <v>3</v>
      </c>
      <c r="CU110">
        <f>Pohjatiedot!KF3</f>
        <v>2</v>
      </c>
      <c r="CV110">
        <f>Pohjatiedot!KG3</f>
        <v>1</v>
      </c>
      <c r="CW110">
        <f>Pohjatiedot!KH3</f>
        <v>3</v>
      </c>
      <c r="CX110">
        <f>Pohjatiedot!KI3</f>
        <v>1</v>
      </c>
      <c r="CY110">
        <f>Pohjatiedot!KJ3</f>
        <v>0</v>
      </c>
    </row>
    <row r="111" spans="1:103" x14ac:dyDescent="0.25">
      <c r="A111">
        <f>Pohjatiedot!KL1</f>
        <v>2018</v>
      </c>
      <c r="B111" t="str">
        <f>Pohjatiedot!KM3</f>
        <v>Pirkkala</v>
      </c>
      <c r="C111">
        <f>Pohjatiedot!KN3</f>
        <v>184</v>
      </c>
      <c r="D111">
        <f>Pohjatiedot!KO3</f>
        <v>217</v>
      </c>
      <c r="E111">
        <f>Pohjatiedot!KP3</f>
        <v>245</v>
      </c>
      <c r="F111">
        <f>Pohjatiedot!KQ3</f>
        <v>257</v>
      </c>
      <c r="G111">
        <f>Pohjatiedot!KR3</f>
        <v>282</v>
      </c>
      <c r="H111">
        <f>Pohjatiedot!KS3</f>
        <v>270</v>
      </c>
      <c r="I111">
        <f>Pohjatiedot!KT3</f>
        <v>289</v>
      </c>
      <c r="J111">
        <f>Pohjatiedot!KU3</f>
        <v>306</v>
      </c>
      <c r="K111">
        <f>Pohjatiedot!KV3</f>
        <v>271</v>
      </c>
      <c r="L111">
        <f>Pohjatiedot!KW3</f>
        <v>296</v>
      </c>
      <c r="M111">
        <f>Pohjatiedot!KX3</f>
        <v>282</v>
      </c>
      <c r="N111">
        <f>Pohjatiedot!KY3</f>
        <v>269</v>
      </c>
      <c r="O111">
        <f>Pohjatiedot!KZ3</f>
        <v>258</v>
      </c>
      <c r="P111">
        <f>Pohjatiedot!LA3</f>
        <v>283</v>
      </c>
      <c r="Q111">
        <f>Pohjatiedot!LB3</f>
        <v>285</v>
      </c>
      <c r="R111">
        <f>Pohjatiedot!LC3</f>
        <v>256</v>
      </c>
      <c r="S111">
        <f>Pohjatiedot!LD3</f>
        <v>237</v>
      </c>
      <c r="T111">
        <f>Pohjatiedot!LE3</f>
        <v>213</v>
      </c>
      <c r="U111">
        <f>Pohjatiedot!LF3</f>
        <v>246</v>
      </c>
      <c r="V111">
        <f>Pohjatiedot!LG3</f>
        <v>210</v>
      </c>
      <c r="W111">
        <f>Pohjatiedot!LH3</f>
        <v>158</v>
      </c>
      <c r="X111">
        <f>Pohjatiedot!LI3</f>
        <v>158</v>
      </c>
      <c r="Y111">
        <f>Pohjatiedot!LJ3</f>
        <v>140</v>
      </c>
      <c r="Z111">
        <f>Pohjatiedot!LK3</f>
        <v>151</v>
      </c>
      <c r="AA111">
        <f>Pohjatiedot!LL3</f>
        <v>142</v>
      </c>
      <c r="AB111">
        <f>Pohjatiedot!LM3</f>
        <v>165</v>
      </c>
      <c r="AC111">
        <f>Pohjatiedot!LN3</f>
        <v>201</v>
      </c>
      <c r="AD111">
        <f>Pohjatiedot!LO3</f>
        <v>183</v>
      </c>
      <c r="AE111">
        <f>Pohjatiedot!LP3</f>
        <v>179</v>
      </c>
      <c r="AF111">
        <f>Pohjatiedot!LQ3</f>
        <v>224</v>
      </c>
      <c r="AG111">
        <f>Pohjatiedot!LR3</f>
        <v>243</v>
      </c>
      <c r="AH111">
        <f>Pohjatiedot!LS3</f>
        <v>226</v>
      </c>
      <c r="AI111">
        <f>Pohjatiedot!LT3</f>
        <v>232</v>
      </c>
      <c r="AJ111">
        <f>Pohjatiedot!LU3</f>
        <v>257</v>
      </c>
      <c r="AK111">
        <f>Pohjatiedot!LV3</f>
        <v>281</v>
      </c>
      <c r="AL111">
        <f>Pohjatiedot!LW3</f>
        <v>268</v>
      </c>
      <c r="AM111">
        <f>Pohjatiedot!LX3</f>
        <v>317</v>
      </c>
      <c r="AN111">
        <f>Pohjatiedot!LY3</f>
        <v>302</v>
      </c>
      <c r="AO111">
        <f>Pohjatiedot!LZ3</f>
        <v>256</v>
      </c>
      <c r="AP111">
        <f>Pohjatiedot!MA3</f>
        <v>296</v>
      </c>
      <c r="AQ111">
        <f>Pohjatiedot!MB3</f>
        <v>333</v>
      </c>
      <c r="AR111">
        <f>Pohjatiedot!MC3</f>
        <v>325</v>
      </c>
      <c r="AS111">
        <f>Pohjatiedot!MD3</f>
        <v>272</v>
      </c>
      <c r="AT111">
        <f>Pohjatiedot!ME3</f>
        <v>295</v>
      </c>
      <c r="AU111">
        <f>Pohjatiedot!MF3</f>
        <v>323</v>
      </c>
      <c r="AV111">
        <f>Pohjatiedot!MG3</f>
        <v>269</v>
      </c>
      <c r="AW111">
        <f>Pohjatiedot!MH3</f>
        <v>247</v>
      </c>
      <c r="AX111">
        <f>Pohjatiedot!MI3</f>
        <v>259</v>
      </c>
      <c r="AY111">
        <f>Pohjatiedot!MJ3</f>
        <v>272</v>
      </c>
      <c r="AZ111">
        <f>Pohjatiedot!MK3</f>
        <v>254</v>
      </c>
      <c r="BA111">
        <f>Pohjatiedot!ML3</f>
        <v>273</v>
      </c>
      <c r="BB111">
        <f>Pohjatiedot!MM3</f>
        <v>265</v>
      </c>
      <c r="BC111">
        <f>Pohjatiedot!MN3</f>
        <v>276</v>
      </c>
      <c r="BD111">
        <f>Pohjatiedot!MO3</f>
        <v>243</v>
      </c>
      <c r="BE111">
        <f>Pohjatiedot!MP3</f>
        <v>271</v>
      </c>
      <c r="BF111">
        <f>Pohjatiedot!MQ3</f>
        <v>243</v>
      </c>
      <c r="BG111">
        <f>Pohjatiedot!MR3</f>
        <v>262</v>
      </c>
      <c r="BH111">
        <f>Pohjatiedot!MS3</f>
        <v>244</v>
      </c>
      <c r="BI111">
        <f>Pohjatiedot!MT3</f>
        <v>231</v>
      </c>
      <c r="BJ111">
        <f>Pohjatiedot!MU3</f>
        <v>216</v>
      </c>
      <c r="BK111">
        <f>Pohjatiedot!MV3</f>
        <v>205</v>
      </c>
      <c r="BL111">
        <f>Pohjatiedot!MW3</f>
        <v>204</v>
      </c>
      <c r="BM111">
        <f>Pohjatiedot!MX3</f>
        <v>224</v>
      </c>
      <c r="BN111">
        <f>Pohjatiedot!MY3</f>
        <v>200</v>
      </c>
      <c r="BO111">
        <f>Pohjatiedot!MZ3</f>
        <v>207</v>
      </c>
      <c r="BP111">
        <f>Pohjatiedot!NA3</f>
        <v>187</v>
      </c>
      <c r="BQ111">
        <f>Pohjatiedot!NB3</f>
        <v>198</v>
      </c>
      <c r="BR111">
        <f>Pohjatiedot!NC3</f>
        <v>197</v>
      </c>
      <c r="BS111">
        <f>Pohjatiedot!ND3</f>
        <v>214</v>
      </c>
      <c r="BT111">
        <f>Pohjatiedot!NE3</f>
        <v>227</v>
      </c>
      <c r="BU111">
        <f>Pohjatiedot!NF3</f>
        <v>241</v>
      </c>
      <c r="BV111">
        <f>Pohjatiedot!NG3</f>
        <v>197</v>
      </c>
      <c r="BW111">
        <f>Pohjatiedot!NH3</f>
        <v>210</v>
      </c>
      <c r="BX111">
        <f>Pohjatiedot!NI3</f>
        <v>218</v>
      </c>
      <c r="BY111">
        <f>Pohjatiedot!NJ3</f>
        <v>191</v>
      </c>
      <c r="BZ111">
        <f>Pohjatiedot!NK3</f>
        <v>134</v>
      </c>
      <c r="CA111">
        <f>Pohjatiedot!NL3</f>
        <v>114</v>
      </c>
      <c r="CB111">
        <f>Pohjatiedot!NM3</f>
        <v>169</v>
      </c>
      <c r="CC111">
        <f>Pohjatiedot!NN3</f>
        <v>117</v>
      </c>
      <c r="CD111">
        <f>Pohjatiedot!NO3</f>
        <v>94</v>
      </c>
      <c r="CE111">
        <f>Pohjatiedot!NP3</f>
        <v>104</v>
      </c>
      <c r="CF111">
        <f>Pohjatiedot!NQ3</f>
        <v>95</v>
      </c>
      <c r="CG111">
        <f>Pohjatiedot!NR3</f>
        <v>69</v>
      </c>
      <c r="CH111">
        <f>Pohjatiedot!NS3</f>
        <v>70</v>
      </c>
      <c r="CI111">
        <f>Pohjatiedot!NT3</f>
        <v>59</v>
      </c>
      <c r="CJ111">
        <f>Pohjatiedot!NU3</f>
        <v>58</v>
      </c>
      <c r="CK111">
        <f>Pohjatiedot!NV3</f>
        <v>59</v>
      </c>
      <c r="CL111">
        <f>Pohjatiedot!NW3</f>
        <v>41</v>
      </c>
      <c r="CM111">
        <f>Pohjatiedot!NX3</f>
        <v>38</v>
      </c>
      <c r="CN111">
        <f>Pohjatiedot!NY3</f>
        <v>25</v>
      </c>
      <c r="CO111">
        <f>Pohjatiedot!NZ3</f>
        <v>25</v>
      </c>
      <c r="CP111">
        <f>Pohjatiedot!OA3</f>
        <v>19</v>
      </c>
      <c r="CQ111">
        <f>Pohjatiedot!OB3</f>
        <v>14</v>
      </c>
      <c r="CR111">
        <f>Pohjatiedot!OC3</f>
        <v>14</v>
      </c>
      <c r="CS111">
        <f>Pohjatiedot!OD3</f>
        <v>6</v>
      </c>
      <c r="CT111">
        <f>Pohjatiedot!OE3</f>
        <v>4</v>
      </c>
      <c r="CU111">
        <f>Pohjatiedot!OF3</f>
        <v>7</v>
      </c>
      <c r="CV111">
        <f>Pohjatiedot!OG3</f>
        <v>2</v>
      </c>
      <c r="CW111">
        <f>Pohjatiedot!OH3</f>
        <v>2</v>
      </c>
      <c r="CX111">
        <f>Pohjatiedot!OI3</f>
        <v>0</v>
      </c>
      <c r="CY111">
        <f>Pohjatiedot!OJ3</f>
        <v>1</v>
      </c>
    </row>
    <row r="112" spans="1:103" x14ac:dyDescent="0.25">
      <c r="A112">
        <f>Pohjatiedot!OL1</f>
        <v>2030</v>
      </c>
      <c r="B112" t="str">
        <f>Pohjatiedot!OM3</f>
        <v>Pirkkala</v>
      </c>
      <c r="C112">
        <f>Pohjatiedot!ON3</f>
        <v>180</v>
      </c>
      <c r="D112">
        <f>Pohjatiedot!OO3</f>
        <v>188</v>
      </c>
      <c r="E112">
        <f>Pohjatiedot!OP3</f>
        <v>195</v>
      </c>
      <c r="F112">
        <f>Pohjatiedot!OQ3</f>
        <v>199</v>
      </c>
      <c r="G112">
        <f>Pohjatiedot!OR3</f>
        <v>204</v>
      </c>
      <c r="H112">
        <f>Pohjatiedot!OS3</f>
        <v>206</v>
      </c>
      <c r="I112">
        <f>Pohjatiedot!OT3</f>
        <v>206</v>
      </c>
      <c r="J112">
        <f>Pohjatiedot!OU3</f>
        <v>210</v>
      </c>
      <c r="K112">
        <f>Pohjatiedot!OV3</f>
        <v>210</v>
      </c>
      <c r="L112">
        <f>Pohjatiedot!OW3</f>
        <v>213</v>
      </c>
      <c r="M112">
        <f>Pohjatiedot!OX3</f>
        <v>215</v>
      </c>
      <c r="N112">
        <f>Pohjatiedot!OY3</f>
        <v>216</v>
      </c>
      <c r="O112">
        <f>Pohjatiedot!OZ3</f>
        <v>220</v>
      </c>
      <c r="P112">
        <f>Pohjatiedot!PA3</f>
        <v>240</v>
      </c>
      <c r="Q112">
        <f>Pohjatiedot!PB3</f>
        <v>258</v>
      </c>
      <c r="R112">
        <f>Pohjatiedot!PC3</f>
        <v>269</v>
      </c>
      <c r="S112">
        <f>Pohjatiedot!PD3</f>
        <v>285</v>
      </c>
      <c r="T112">
        <f>Pohjatiedot!PE3</f>
        <v>274</v>
      </c>
      <c r="U112">
        <f>Pohjatiedot!PF3</f>
        <v>283</v>
      </c>
      <c r="V112">
        <f>Pohjatiedot!PG3</f>
        <v>261</v>
      </c>
      <c r="W112">
        <f>Pohjatiedot!PH3</f>
        <v>208</v>
      </c>
      <c r="X112">
        <f>Pohjatiedot!PI3</f>
        <v>192</v>
      </c>
      <c r="Y112">
        <f>Pohjatiedot!PJ3</f>
        <v>172</v>
      </c>
      <c r="Z112">
        <f>Pohjatiedot!PK3</f>
        <v>165</v>
      </c>
      <c r="AA112">
        <f>Pohjatiedot!PL3</f>
        <v>164</v>
      </c>
      <c r="AB112">
        <f>Pohjatiedot!PM3</f>
        <v>172</v>
      </c>
      <c r="AC112">
        <f>Pohjatiedot!PN3</f>
        <v>182</v>
      </c>
      <c r="AD112">
        <f>Pohjatiedot!PO3</f>
        <v>187</v>
      </c>
      <c r="AE112">
        <f>Pohjatiedot!PP3</f>
        <v>187</v>
      </c>
      <c r="AF112">
        <f>Pohjatiedot!PQ3</f>
        <v>199</v>
      </c>
      <c r="AG112">
        <f>Pohjatiedot!PR3</f>
        <v>210</v>
      </c>
      <c r="AH112">
        <f>Pohjatiedot!PS3</f>
        <v>225</v>
      </c>
      <c r="AI112">
        <f>Pohjatiedot!PT3</f>
        <v>229</v>
      </c>
      <c r="AJ112">
        <f>Pohjatiedot!PU3</f>
        <v>245</v>
      </c>
      <c r="AK112">
        <f>Pohjatiedot!PV3</f>
        <v>252</v>
      </c>
      <c r="AL112">
        <f>Pohjatiedot!PW3</f>
        <v>259</v>
      </c>
      <c r="AM112">
        <f>Pohjatiedot!PX3</f>
        <v>269</v>
      </c>
      <c r="AN112">
        <f>Pohjatiedot!PY3</f>
        <v>273</v>
      </c>
      <c r="AO112">
        <f>Pohjatiedot!PZ3</f>
        <v>289</v>
      </c>
      <c r="AP112">
        <f>Pohjatiedot!QA3</f>
        <v>278</v>
      </c>
      <c r="AQ112">
        <f>Pohjatiedot!QB3</f>
        <v>281</v>
      </c>
      <c r="AR112">
        <f>Pohjatiedot!QC3</f>
        <v>291</v>
      </c>
      <c r="AS112">
        <f>Pohjatiedot!QD3</f>
        <v>296</v>
      </c>
      <c r="AT112">
        <f>Pohjatiedot!QE3</f>
        <v>276</v>
      </c>
      <c r="AU112">
        <f>Pohjatiedot!QF3</f>
        <v>276</v>
      </c>
      <c r="AV112">
        <f>Pohjatiedot!QG3</f>
        <v>291</v>
      </c>
      <c r="AW112">
        <f>Pohjatiedot!QH3</f>
        <v>303</v>
      </c>
      <c r="AX112">
        <f>Pohjatiedot!QI3</f>
        <v>296</v>
      </c>
      <c r="AY112">
        <f>Pohjatiedot!QJ3</f>
        <v>315</v>
      </c>
      <c r="AZ112">
        <f>Pohjatiedot!QK3</f>
        <v>295</v>
      </c>
      <c r="BA112">
        <f>Pohjatiedot!QL3</f>
        <v>263</v>
      </c>
      <c r="BB112">
        <f>Pohjatiedot!QM3</f>
        <v>278</v>
      </c>
      <c r="BC112">
        <f>Pohjatiedot!QN3</f>
        <v>298</v>
      </c>
      <c r="BD112">
        <f>Pohjatiedot!QO3</f>
        <v>290</v>
      </c>
      <c r="BE112">
        <f>Pohjatiedot!QP3</f>
        <v>259</v>
      </c>
      <c r="BF112">
        <f>Pohjatiedot!QQ3</f>
        <v>264</v>
      </c>
      <c r="BG112">
        <f>Pohjatiedot!QR3</f>
        <v>277</v>
      </c>
      <c r="BH112">
        <f>Pohjatiedot!QS3</f>
        <v>231</v>
      </c>
      <c r="BI112">
        <f>Pohjatiedot!QT3</f>
        <v>220</v>
      </c>
      <c r="BJ112">
        <f>Pohjatiedot!QU3</f>
        <v>226</v>
      </c>
      <c r="BK112">
        <f>Pohjatiedot!QV3</f>
        <v>235</v>
      </c>
      <c r="BL112">
        <f>Pohjatiedot!QW3</f>
        <v>224</v>
      </c>
      <c r="BM112">
        <f>Pohjatiedot!QX3</f>
        <v>238</v>
      </c>
      <c r="BN112">
        <f>Pohjatiedot!QY3</f>
        <v>235</v>
      </c>
      <c r="BO112">
        <f>Pohjatiedot!QZ3</f>
        <v>240</v>
      </c>
      <c r="BP112">
        <f>Pohjatiedot!RA3</f>
        <v>217</v>
      </c>
      <c r="BQ112">
        <f>Pohjatiedot!RB3</f>
        <v>235</v>
      </c>
      <c r="BR112">
        <f>Pohjatiedot!RC3</f>
        <v>217</v>
      </c>
      <c r="BS112">
        <f>Pohjatiedot!RD3</f>
        <v>224</v>
      </c>
      <c r="BT112">
        <f>Pohjatiedot!RE3</f>
        <v>216</v>
      </c>
      <c r="BU112">
        <f>Pohjatiedot!RF3</f>
        <v>206</v>
      </c>
      <c r="BV112">
        <f>Pohjatiedot!RG3</f>
        <v>195</v>
      </c>
      <c r="BW112">
        <f>Pohjatiedot!RH3</f>
        <v>186</v>
      </c>
      <c r="BX112">
        <f>Pohjatiedot!RI3</f>
        <v>188</v>
      </c>
      <c r="BY112">
        <f>Pohjatiedot!RJ3</f>
        <v>204</v>
      </c>
      <c r="BZ112">
        <f>Pohjatiedot!RK3</f>
        <v>183</v>
      </c>
      <c r="CA112">
        <f>Pohjatiedot!RL3</f>
        <v>187</v>
      </c>
      <c r="CB112">
        <f>Pohjatiedot!RM3</f>
        <v>171</v>
      </c>
      <c r="CC112">
        <f>Pohjatiedot!RN3</f>
        <v>173</v>
      </c>
      <c r="CD112">
        <f>Pohjatiedot!RO3</f>
        <v>172</v>
      </c>
      <c r="CE112">
        <f>Pohjatiedot!RP3</f>
        <v>181</v>
      </c>
      <c r="CF112">
        <f>Pohjatiedot!RQ3</f>
        <v>189</v>
      </c>
      <c r="CG112">
        <f>Pohjatiedot!RR3</f>
        <v>194</v>
      </c>
      <c r="CH112">
        <f>Pohjatiedot!RS3</f>
        <v>157</v>
      </c>
      <c r="CI112">
        <f>Pohjatiedot!RT3</f>
        <v>159</v>
      </c>
      <c r="CJ112">
        <f>Pohjatiedot!RU3</f>
        <v>154</v>
      </c>
      <c r="CK112">
        <f>Pohjatiedot!RV3</f>
        <v>127</v>
      </c>
      <c r="CL112">
        <f>Pohjatiedot!RW3</f>
        <v>87</v>
      </c>
      <c r="CM112">
        <f>Pohjatiedot!RX3</f>
        <v>66</v>
      </c>
      <c r="CN112">
        <f>Pohjatiedot!RY3</f>
        <v>91</v>
      </c>
      <c r="CO112">
        <f>Pohjatiedot!RZ3</f>
        <v>58</v>
      </c>
      <c r="CP112">
        <f>Pohjatiedot!SA3</f>
        <v>42</v>
      </c>
      <c r="CQ112">
        <f>Pohjatiedot!SB3</f>
        <v>39</v>
      </c>
      <c r="CR112">
        <f>Pohjatiedot!SC3</f>
        <v>29</v>
      </c>
      <c r="CS112">
        <f>Pohjatiedot!SD3</f>
        <v>16</v>
      </c>
      <c r="CT112">
        <f>Pohjatiedot!SE3</f>
        <v>15</v>
      </c>
      <c r="CU112">
        <f>Pohjatiedot!SF3</f>
        <v>10</v>
      </c>
      <c r="CV112">
        <f>Pohjatiedot!SG3</f>
        <v>6</v>
      </c>
      <c r="CW112">
        <f>Pohjatiedot!SH3</f>
        <v>5</v>
      </c>
      <c r="CX112">
        <f>Pohjatiedot!SI3</f>
        <v>3</v>
      </c>
      <c r="CY112">
        <f>Pohjatiedot!SJ3</f>
        <v>4</v>
      </c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3" name="Drop Down 1">
              <controlPr defaultSize="0" autoLine="0" autoPict="0">
                <anchor moveWithCells="1">
                  <from>
                    <xdr:col>0</xdr:col>
                    <xdr:colOff>247650</xdr:colOff>
                    <xdr:row>38</xdr:row>
                    <xdr:rowOff>114300</xdr:rowOff>
                  </from>
                  <to>
                    <xdr:col>6</xdr:col>
                    <xdr:colOff>571500</xdr:colOff>
                    <xdr:row>40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4" name="Drop Down 2">
              <controlPr defaultSize="0" autoLine="0" autoPict="0">
                <anchor moveWithCells="1">
                  <from>
                    <xdr:col>17</xdr:col>
                    <xdr:colOff>9525</xdr:colOff>
                    <xdr:row>38</xdr:row>
                    <xdr:rowOff>85725</xdr:rowOff>
                  </from>
                  <to>
                    <xdr:col>23</xdr:col>
                    <xdr:colOff>333375</xdr:colOff>
                    <xdr:row>40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3C3853-AB12-482F-8AE9-D362A0064DEE}">
  <dimension ref="B2:W203"/>
  <sheetViews>
    <sheetView workbookViewId="0">
      <selection activeCell="C210" sqref="C210"/>
    </sheetView>
  </sheetViews>
  <sheetFormatPr defaultRowHeight="15" x14ac:dyDescent="0.25"/>
  <cols>
    <col min="2" max="2" width="17.28515625" customWidth="1"/>
    <col min="3" max="5" width="8.5703125" customWidth="1"/>
    <col min="6" max="6" width="9" customWidth="1"/>
    <col min="7" max="7" width="10.28515625" customWidth="1"/>
    <col min="8" max="8" width="2" customWidth="1"/>
    <col min="9" max="9" width="18.85546875" customWidth="1"/>
    <col min="10" max="17" width="8.28515625" customWidth="1"/>
    <col min="18" max="18" width="9" customWidth="1"/>
    <col min="20" max="20" width="17.5703125" bestFit="1" customWidth="1"/>
    <col min="21" max="21" width="12.85546875" customWidth="1"/>
    <col min="22" max="22" width="11.28515625" customWidth="1"/>
    <col min="23" max="23" width="10.85546875" customWidth="1"/>
    <col min="24" max="24" width="2.5703125" customWidth="1"/>
    <col min="25" max="25" width="13.85546875" customWidth="1"/>
    <col min="26" max="26" width="13.140625" customWidth="1"/>
    <col min="27" max="27" width="17.5703125" bestFit="1" customWidth="1"/>
  </cols>
  <sheetData>
    <row r="2" spans="2:23" ht="15.75" thickBot="1" x14ac:dyDescent="0.3">
      <c r="B2" t="s">
        <v>168</v>
      </c>
      <c r="C2" t="s">
        <v>196</v>
      </c>
    </row>
    <row r="3" spans="2:23" ht="75.75" thickBot="1" x14ac:dyDescent="0.3">
      <c r="B3" s="50" t="s">
        <v>183</v>
      </c>
      <c r="C3" s="2">
        <v>2018</v>
      </c>
      <c r="D3" s="51">
        <v>2020</v>
      </c>
      <c r="E3" s="51">
        <v>2025</v>
      </c>
      <c r="F3" s="2">
        <v>2030</v>
      </c>
      <c r="G3" s="50" t="s">
        <v>31</v>
      </c>
      <c r="I3" s="1" t="s">
        <v>169</v>
      </c>
      <c r="J3" s="51" t="s">
        <v>170</v>
      </c>
      <c r="K3" s="2" t="s">
        <v>171</v>
      </c>
      <c r="L3" s="51" t="s">
        <v>172</v>
      </c>
      <c r="M3" s="2" t="s">
        <v>173</v>
      </c>
      <c r="N3" s="51" t="s">
        <v>174</v>
      </c>
      <c r="O3" s="2" t="s">
        <v>175</v>
      </c>
      <c r="P3" s="51" t="s">
        <v>176</v>
      </c>
      <c r="Q3" s="2" t="s">
        <v>177</v>
      </c>
      <c r="R3" s="50" t="s">
        <v>141</v>
      </c>
      <c r="T3" s="50" t="s">
        <v>178</v>
      </c>
      <c r="U3" s="50" t="s">
        <v>179</v>
      </c>
      <c r="V3" s="50" t="s">
        <v>180</v>
      </c>
      <c r="W3" s="50" t="s">
        <v>181</v>
      </c>
    </row>
    <row r="4" spans="2:23" x14ac:dyDescent="0.25">
      <c r="B4" s="52" t="str">
        <f>Pohjatiedot!XB11</f>
        <v>Uusimaa</v>
      </c>
      <c r="C4" s="7">
        <f>Pohjatiedot!XC11</f>
        <v>0</v>
      </c>
      <c r="D4" s="53">
        <f>Pohjatiedot!ABE11/1000000</f>
        <v>258.09530956016363</v>
      </c>
      <c r="E4" s="53">
        <f>Pohjatiedot!ABJ11/1000000</f>
        <v>876.40381887608919</v>
      </c>
      <c r="F4" s="7">
        <f>Pohjatiedot!ABO11/1000000</f>
        <v>1421.1955045393649</v>
      </c>
      <c r="G4" s="54">
        <f>F4-C4</f>
        <v>1421.1955045393649</v>
      </c>
      <c r="I4" s="6" t="str">
        <f>Pohjatiedot!XB11</f>
        <v>Uusimaa</v>
      </c>
      <c r="J4" s="53">
        <f>Pohjatiedot!XO11/1000000</f>
        <v>48.106003762574083</v>
      </c>
      <c r="K4" s="7">
        <f>Pohjatiedot!YB11/1000000</f>
        <v>10.536314893617652</v>
      </c>
      <c r="L4" s="53">
        <f>Pohjatiedot!YO11/1000000</f>
        <v>132.2570655064045</v>
      </c>
      <c r="M4" s="7">
        <f>Pohjatiedot!ZB11/1000000</f>
        <v>63.526206566772728</v>
      </c>
      <c r="N4" s="53">
        <f>Pohjatiedot!ZO11/1000000</f>
        <v>187.0854865833966</v>
      </c>
      <c r="O4" s="7">
        <f>Pohjatiedot!AAB11/1000000</f>
        <v>314.00623577592239</v>
      </c>
      <c r="P4" s="53">
        <f>Pohjatiedot!AAO11/1000000</f>
        <v>498.90370483509673</v>
      </c>
      <c r="Q4" s="7">
        <f>Pohjatiedot!ABB11/1000000</f>
        <v>166.77448661558068</v>
      </c>
      <c r="R4" s="55">
        <f>Pohjatiedot!ABO11/1000000</f>
        <v>1421.1955045393649</v>
      </c>
      <c r="T4" s="52" t="str">
        <f>B4</f>
        <v>Uusimaa</v>
      </c>
      <c r="U4" s="54">
        <f>G4</f>
        <v>1421.1955045393649</v>
      </c>
      <c r="V4" s="54">
        <f>G26</f>
        <v>1078.8615442208884</v>
      </c>
      <c r="W4" s="54">
        <f>V4-U4</f>
        <v>-342.33396031847656</v>
      </c>
    </row>
    <row r="5" spans="2:23" x14ac:dyDescent="0.25">
      <c r="B5" s="56" t="str">
        <f>Pohjatiedot!XB12</f>
        <v>Varsinais-Suomi</v>
      </c>
      <c r="C5" s="11">
        <f>Pohjatiedot!XC12</f>
        <v>0</v>
      </c>
      <c r="D5" s="57">
        <f>Pohjatiedot!ABE12/1000000</f>
        <v>42.659369649853168</v>
      </c>
      <c r="E5" s="57">
        <f>Pohjatiedot!ABJ12/1000000</f>
        <v>159.22475136779218</v>
      </c>
      <c r="F5" s="11">
        <f>Pohjatiedot!ABO12/1000000</f>
        <v>262.23810577930794</v>
      </c>
      <c r="G5" s="58">
        <f t="shared" ref="G5:G22" si="0">F5-C5</f>
        <v>262.23810577930794</v>
      </c>
      <c r="I5" s="10" t="str">
        <f>Pohjatiedot!XB12</f>
        <v>Varsinais-Suomi</v>
      </c>
      <c r="J5" s="57">
        <f>Pohjatiedot!XO12/1000000</f>
        <v>8.2208907322379297</v>
      </c>
      <c r="K5" s="11">
        <f>Pohjatiedot!YB12/1000000</f>
        <v>1.6250583959550722</v>
      </c>
      <c r="L5" s="57">
        <f>Pohjatiedot!YO12/1000000</f>
        <v>17.198001254082065</v>
      </c>
      <c r="M5" s="11">
        <f>Pohjatiedot!ZB12/1000000</f>
        <v>7.0876242231736715</v>
      </c>
      <c r="N5" s="57">
        <f>Pohjatiedot!ZO12/1000000</f>
        <v>33.35560618322463</v>
      </c>
      <c r="O5" s="11">
        <f>Pohjatiedot!AAB12/1000000</f>
        <v>48.893192478979884</v>
      </c>
      <c r="P5" s="57">
        <f>Pohjatiedot!AAO12/1000000</f>
        <v>128.06448504711187</v>
      </c>
      <c r="Q5" s="11">
        <f>Pohjatiedot!ABB12/1000000</f>
        <v>17.793247464542798</v>
      </c>
      <c r="R5" s="59">
        <f>Pohjatiedot!ABO12/1000000</f>
        <v>262.23810577930794</v>
      </c>
      <c r="T5" s="56" t="str">
        <f t="shared" ref="T5:T22" si="1">B5</f>
        <v>Varsinais-Suomi</v>
      </c>
      <c r="U5" s="58">
        <f t="shared" ref="U5:U22" si="2">G5</f>
        <v>262.23810577930794</v>
      </c>
      <c r="V5" s="58">
        <f t="shared" ref="V5:V22" si="3">G27</f>
        <v>109.91140060731452</v>
      </c>
      <c r="W5" s="58">
        <f t="shared" ref="W5:W22" si="4">V5-U5</f>
        <v>-152.32670517199341</v>
      </c>
    </row>
    <row r="6" spans="2:23" x14ac:dyDescent="0.25">
      <c r="B6" s="56" t="str">
        <f>Pohjatiedot!XB13</f>
        <v>Satakunta</v>
      </c>
      <c r="C6" s="11">
        <f>Pohjatiedot!XC13</f>
        <v>0</v>
      </c>
      <c r="D6" s="57">
        <f>Pohjatiedot!ABE13/1000000</f>
        <v>9.4565242381277628</v>
      </c>
      <c r="E6" s="57">
        <f>Pohjatiedot!ABJ13/1000000</f>
        <v>40.765403454225542</v>
      </c>
      <c r="F6" s="11">
        <f>Pohjatiedot!ABO13/1000000</f>
        <v>65.62421130789798</v>
      </c>
      <c r="G6" s="58">
        <f t="shared" si="0"/>
        <v>65.62421130789798</v>
      </c>
      <c r="I6" s="10" t="str">
        <f>Pohjatiedot!XB13</f>
        <v>Satakunta</v>
      </c>
      <c r="J6" s="57">
        <f>Pohjatiedot!XO13/1000000</f>
        <v>7.7776602496297795E-2</v>
      </c>
      <c r="K6" s="11">
        <f>Pohjatiedot!YB13/1000000</f>
        <v>6.7837038774663447E-2</v>
      </c>
      <c r="L6" s="57">
        <f>Pohjatiedot!YO13/1000000</f>
        <v>1.8946872082841684</v>
      </c>
      <c r="M6" s="11">
        <f>Pohjatiedot!ZB13/1000000</f>
        <v>7.914442767839372E-2</v>
      </c>
      <c r="N6" s="57">
        <f>Pohjatiedot!ZO13/1000000</f>
        <v>4.6552363359315834</v>
      </c>
      <c r="O6" s="11">
        <f>Pohjatiedot!AAB13/1000000</f>
        <v>0.97211950556760762</v>
      </c>
      <c r="P6" s="57">
        <f>Pohjatiedot!AAO13/1000000</f>
        <v>57.610070187118104</v>
      </c>
      <c r="Q6" s="11">
        <f>Pohjatiedot!ABB13/1000000</f>
        <v>0.26734000204714709</v>
      </c>
      <c r="R6" s="59">
        <f>Pohjatiedot!ABO13/1000000</f>
        <v>65.62421130789798</v>
      </c>
      <c r="T6" s="56" t="str">
        <f t="shared" si="1"/>
        <v>Satakunta</v>
      </c>
      <c r="U6" s="58">
        <f t="shared" si="2"/>
        <v>65.62421130789798</v>
      </c>
      <c r="V6" s="58">
        <f t="shared" si="3"/>
        <v>-45.466421138664579</v>
      </c>
      <c r="W6" s="58">
        <f t="shared" si="4"/>
        <v>-111.09063244656255</v>
      </c>
    </row>
    <row r="7" spans="2:23" x14ac:dyDescent="0.25">
      <c r="B7" s="56" t="str">
        <f>Pohjatiedot!XB14</f>
        <v>Kanta-Häme</v>
      </c>
      <c r="C7" s="11">
        <f>Pohjatiedot!XC14</f>
        <v>0</v>
      </c>
      <c r="D7" s="57">
        <f>Pohjatiedot!ABE14/1000000</f>
        <v>7.1696896089787669</v>
      </c>
      <c r="E7" s="57">
        <f>Pohjatiedot!ABJ14/1000000</f>
        <v>34.714540613728552</v>
      </c>
      <c r="F7" s="11">
        <f>Pohjatiedot!ABO14/1000000</f>
        <v>60.686666253506353</v>
      </c>
      <c r="G7" s="58">
        <f t="shared" si="0"/>
        <v>60.686666253506353</v>
      </c>
      <c r="I7" s="10" t="str">
        <f>Pohjatiedot!XB14</f>
        <v>Kanta-Häme</v>
      </c>
      <c r="J7" s="57">
        <f>Pohjatiedot!XO14/1000000</f>
        <v>0</v>
      </c>
      <c r="K7" s="11">
        <f>Pohjatiedot!YB14/1000000</f>
        <v>0.3022572696187476</v>
      </c>
      <c r="L7" s="57">
        <f>Pohjatiedot!YO14/1000000</f>
        <v>0.46315860765929839</v>
      </c>
      <c r="M7" s="11">
        <f>Pohjatiedot!ZB14/1000000</f>
        <v>2.036983827159629E-3</v>
      </c>
      <c r="N7" s="57">
        <f>Pohjatiedot!ZO14/1000000</f>
        <v>5.4673580229931682</v>
      </c>
      <c r="O7" s="11">
        <f>Pohjatiedot!AAB14/1000000</f>
        <v>4.4246186553247044</v>
      </c>
      <c r="P7" s="57">
        <f>Pohjatiedot!AAO14/1000000</f>
        <v>50.015954190744573</v>
      </c>
      <c r="Q7" s="11">
        <f>Pohjatiedot!ABB14/1000000</f>
        <v>1.1282523338710543E-2</v>
      </c>
      <c r="R7" s="59">
        <f>Pohjatiedot!ABO14/1000000</f>
        <v>60.686666253506353</v>
      </c>
      <c r="T7" s="56" t="str">
        <f t="shared" si="1"/>
        <v>Kanta-Häme</v>
      </c>
      <c r="U7" s="58">
        <f t="shared" si="2"/>
        <v>60.686666253506353</v>
      </c>
      <c r="V7" s="58">
        <f t="shared" si="3"/>
        <v>-33.413565288359806</v>
      </c>
      <c r="W7" s="58">
        <f t="shared" si="4"/>
        <v>-94.100231541866151</v>
      </c>
    </row>
    <row r="8" spans="2:23" x14ac:dyDescent="0.25">
      <c r="B8" s="56" t="str">
        <f>Pohjatiedot!XB15</f>
        <v>Pirkanmaa</v>
      </c>
      <c r="C8" s="11">
        <f>Pohjatiedot!XC15</f>
        <v>0</v>
      </c>
      <c r="D8" s="57">
        <f>Pohjatiedot!ABE15/1000000</f>
        <v>61.406487707905882</v>
      </c>
      <c r="E8" s="57">
        <f>Pohjatiedot!ABJ15/1000000</f>
        <v>204.15877160805019</v>
      </c>
      <c r="F8" s="11">
        <f>Pohjatiedot!ABO15/1000000</f>
        <v>326.08964762979167</v>
      </c>
      <c r="G8" s="58">
        <f t="shared" si="0"/>
        <v>326.08964762979167</v>
      </c>
      <c r="I8" s="10" t="str">
        <f>Pohjatiedot!XB15</f>
        <v>Pirkanmaa</v>
      </c>
      <c r="J8" s="57">
        <f>Pohjatiedot!XO15/1000000</f>
        <v>5.6026327919422991</v>
      </c>
      <c r="K8" s="11">
        <f>Pohjatiedot!YB15/1000000</f>
        <v>2.9813089330372824</v>
      </c>
      <c r="L8" s="57">
        <f>Pohjatiedot!YO15/1000000</f>
        <v>25.227091558952907</v>
      </c>
      <c r="M8" s="11">
        <f>Pohjatiedot!ZB15/1000000</f>
        <v>13.247878087961883</v>
      </c>
      <c r="N8" s="57">
        <f>Pohjatiedot!ZO15/1000000</f>
        <v>36.628770677071259</v>
      </c>
      <c r="O8" s="11">
        <f>Pohjatiedot!AAB15/1000000</f>
        <v>73.876117163219973</v>
      </c>
      <c r="P8" s="57">
        <f>Pohjatiedot!AAO15/1000000</f>
        <v>139.92115238137259</v>
      </c>
      <c r="Q8" s="11">
        <f>Pohjatiedot!ABB15/1000000</f>
        <v>28.604696036233559</v>
      </c>
      <c r="R8" s="59">
        <f>Pohjatiedot!ABO15/1000000</f>
        <v>326.08964762979167</v>
      </c>
      <c r="T8" s="56" t="str">
        <f t="shared" si="1"/>
        <v>Pirkanmaa</v>
      </c>
      <c r="U8" s="58">
        <f t="shared" si="2"/>
        <v>326.08964762979167</v>
      </c>
      <c r="V8" s="58">
        <f t="shared" si="3"/>
        <v>159.24864759092281</v>
      </c>
      <c r="W8" s="58">
        <f t="shared" si="4"/>
        <v>-166.84100003886886</v>
      </c>
    </row>
    <row r="9" spans="2:23" x14ac:dyDescent="0.25">
      <c r="B9" s="56" t="str">
        <f>Pohjatiedot!XB16</f>
        <v>Päijät-Häme</v>
      </c>
      <c r="C9" s="11">
        <f>Pohjatiedot!XC16</f>
        <v>0</v>
      </c>
      <c r="D9" s="57">
        <f>Pohjatiedot!ABE16/1000000</f>
        <v>14.066649112733506</v>
      </c>
      <c r="E9" s="57">
        <f>Pohjatiedot!ABJ16/1000000</f>
        <v>51.746316558034074</v>
      </c>
      <c r="F9" s="11">
        <f>Pohjatiedot!ABO16/1000000</f>
        <v>83.777839177239741</v>
      </c>
      <c r="G9" s="58">
        <f t="shared" si="0"/>
        <v>83.777839177239741</v>
      </c>
      <c r="I9" s="10" t="str">
        <f>Pohjatiedot!XB16</f>
        <v>Päijät-Häme</v>
      </c>
      <c r="J9" s="57">
        <f>Pohjatiedot!XO16/1000000</f>
        <v>0.33910021592150141</v>
      </c>
      <c r="K9" s="11">
        <f>Pohjatiedot!YB16/1000000</f>
        <v>1.1142448643813703E-2</v>
      </c>
      <c r="L9" s="57">
        <f>Pohjatiedot!YO16/1000000</f>
        <v>2.3913091748268407</v>
      </c>
      <c r="M9" s="11">
        <f>Pohjatiedot!ZB16/1000000</f>
        <v>0.63201846628313707</v>
      </c>
      <c r="N9" s="57">
        <f>Pohjatiedot!ZO16/1000000</f>
        <v>12.563476338905602</v>
      </c>
      <c r="O9" s="11">
        <f>Pohjatiedot!AAB16/1000000</f>
        <v>8.6794160561161053</v>
      </c>
      <c r="P9" s="57">
        <f>Pohjatiedot!AAO16/1000000</f>
        <v>58.65823905504201</v>
      </c>
      <c r="Q9" s="11">
        <f>Pohjatiedot!ABB16/1000000</f>
        <v>0.50313742150076024</v>
      </c>
      <c r="R9" s="59">
        <f>Pohjatiedot!ABO16/1000000</f>
        <v>83.777839177239741</v>
      </c>
      <c r="T9" s="56" t="str">
        <f t="shared" si="1"/>
        <v>Päijät-Häme</v>
      </c>
      <c r="U9" s="58">
        <f t="shared" si="2"/>
        <v>83.777839177239741</v>
      </c>
      <c r="V9" s="58">
        <f t="shared" si="3"/>
        <v>-0.24860224836026878</v>
      </c>
      <c r="W9" s="58">
        <f t="shared" si="4"/>
        <v>-84.026441425600012</v>
      </c>
    </row>
    <row r="10" spans="2:23" x14ac:dyDescent="0.25">
      <c r="B10" s="56" t="str">
        <f>Pohjatiedot!XB17</f>
        <v>Kymenlaakso</v>
      </c>
      <c r="C10" s="11">
        <f>Pohjatiedot!XC17</f>
        <v>0</v>
      </c>
      <c r="D10" s="57">
        <f>Pohjatiedot!ABE17/1000000</f>
        <v>7.0375434928446259</v>
      </c>
      <c r="E10" s="57">
        <f>Pohjatiedot!ABJ17/1000000</f>
        <v>30.18417231022255</v>
      </c>
      <c r="F10" s="11">
        <f>Pohjatiedot!ABO17/1000000</f>
        <v>52.531302540579503</v>
      </c>
      <c r="G10" s="58">
        <f t="shared" si="0"/>
        <v>52.531302540579503</v>
      </c>
      <c r="I10" s="10" t="str">
        <f>Pohjatiedot!XB17</f>
        <v>Kymenlaakso</v>
      </c>
      <c r="J10" s="57">
        <f>Pohjatiedot!XO17/1000000</f>
        <v>0</v>
      </c>
      <c r="K10" s="11">
        <f>Pohjatiedot!YB17/1000000</f>
        <v>5.812121212121212E-3</v>
      </c>
      <c r="L10" s="57">
        <f>Pohjatiedot!YO17/1000000</f>
        <v>0.56087121064589407</v>
      </c>
      <c r="M10" s="11">
        <f>Pohjatiedot!ZB17/1000000</f>
        <v>0.17061519385901205</v>
      </c>
      <c r="N10" s="57">
        <f>Pohjatiedot!ZO17/1000000</f>
        <v>1.3328645485696236</v>
      </c>
      <c r="O10" s="11">
        <f>Pohjatiedot!AAB17/1000000</f>
        <v>1.3337258538703113E-3</v>
      </c>
      <c r="P10" s="57">
        <f>Pohjatiedot!AAO17/1000000</f>
        <v>50.459805740438988</v>
      </c>
      <c r="Q10" s="11">
        <f>Pohjatiedot!ABB17/1000000</f>
        <v>0</v>
      </c>
      <c r="R10" s="59">
        <f>Pohjatiedot!ABO17/1000000</f>
        <v>52.531302540579503</v>
      </c>
      <c r="T10" s="56" t="str">
        <f t="shared" si="1"/>
        <v>Kymenlaakso</v>
      </c>
      <c r="U10" s="58">
        <f t="shared" si="2"/>
        <v>52.531302540579503</v>
      </c>
      <c r="V10" s="58">
        <f t="shared" si="3"/>
        <v>-67.047678445545571</v>
      </c>
      <c r="W10" s="58">
        <f t="shared" si="4"/>
        <v>-119.57898098612507</v>
      </c>
    </row>
    <row r="11" spans="2:23" x14ac:dyDescent="0.25">
      <c r="B11" s="56" t="str">
        <f>Pohjatiedot!XB18</f>
        <v>Etelä-Karjala</v>
      </c>
      <c r="C11" s="11">
        <f>Pohjatiedot!XC18</f>
        <v>0</v>
      </c>
      <c r="D11" s="57">
        <f>Pohjatiedot!ABE18/1000000</f>
        <v>4.6921406870495996</v>
      </c>
      <c r="E11" s="57">
        <f>Pohjatiedot!ABJ18/1000000</f>
        <v>19.634332807760071</v>
      </c>
      <c r="F11" s="11">
        <f>Pohjatiedot!ABO18/1000000</f>
        <v>32.664821011119507</v>
      </c>
      <c r="G11" s="58">
        <f t="shared" si="0"/>
        <v>32.664821011119507</v>
      </c>
      <c r="I11" s="10" t="str">
        <f>Pohjatiedot!XB18</f>
        <v>Etelä-Karjala</v>
      </c>
      <c r="J11" s="57">
        <f>Pohjatiedot!XO18/1000000</f>
        <v>0</v>
      </c>
      <c r="K11" s="11">
        <f>Pohjatiedot!YB18/1000000</f>
        <v>6.4788250733364208E-2</v>
      </c>
      <c r="L11" s="57">
        <f>Pohjatiedot!YO18/1000000</f>
        <v>0.62169560987563832</v>
      </c>
      <c r="M11" s="11">
        <f>Pohjatiedot!ZB18/1000000</f>
        <v>5.6788197689810922E-3</v>
      </c>
      <c r="N11" s="57">
        <f>Pohjatiedot!ZO18/1000000</f>
        <v>1.2696391760883698</v>
      </c>
      <c r="O11" s="11">
        <f>Pohjatiedot!AAB18/1000000</f>
        <v>2.6042670031884141</v>
      </c>
      <c r="P11" s="57">
        <f>Pohjatiedot!AAO18/1000000</f>
        <v>28.098752151464737</v>
      </c>
      <c r="Q11" s="11">
        <f>Pohjatiedot!ABB18/1000000</f>
        <v>0</v>
      </c>
      <c r="R11" s="59">
        <f>Pohjatiedot!ABO18/1000000</f>
        <v>32.664821011119507</v>
      </c>
      <c r="T11" s="56" t="str">
        <f t="shared" si="1"/>
        <v>Etelä-Karjala</v>
      </c>
      <c r="U11" s="58">
        <f t="shared" si="2"/>
        <v>32.664821011119507</v>
      </c>
      <c r="V11" s="58">
        <f t="shared" si="3"/>
        <v>-43.144327302407639</v>
      </c>
      <c r="W11" s="58">
        <f t="shared" si="4"/>
        <v>-75.809148313527146</v>
      </c>
    </row>
    <row r="12" spans="2:23" x14ac:dyDescent="0.25">
      <c r="B12" s="56" t="str">
        <f>Pohjatiedot!XB19</f>
        <v>Etelä-Savo</v>
      </c>
      <c r="C12" s="11">
        <f>Pohjatiedot!XC19</f>
        <v>0</v>
      </c>
      <c r="D12" s="57">
        <f>Pohjatiedot!ABE19/1000000</f>
        <v>5.8816195649212339</v>
      </c>
      <c r="E12" s="57">
        <f>Pohjatiedot!ABJ19/1000000</f>
        <v>23.820935249778913</v>
      </c>
      <c r="F12" s="11">
        <f>Pohjatiedot!ABO19/1000000</f>
        <v>40.010344084460904</v>
      </c>
      <c r="G12" s="58">
        <f t="shared" si="0"/>
        <v>40.010344084460904</v>
      </c>
      <c r="I12" s="10" t="str">
        <f>Pohjatiedot!XB19</f>
        <v>Etelä-Savo</v>
      </c>
      <c r="J12" s="57">
        <f>Pohjatiedot!XO19/1000000</f>
        <v>0</v>
      </c>
      <c r="K12" s="11">
        <f>Pohjatiedot!YB19/1000000</f>
        <v>9.8945240155498868E-2</v>
      </c>
      <c r="L12" s="57">
        <f>Pohjatiedot!YO19/1000000</f>
        <v>0.32538628822044696</v>
      </c>
      <c r="M12" s="11">
        <f>Pohjatiedot!ZB19/1000000</f>
        <v>1.2365303507799656E-2</v>
      </c>
      <c r="N12" s="57">
        <f>Pohjatiedot!ZO19/1000000</f>
        <v>0.89838486132253059</v>
      </c>
      <c r="O12" s="11">
        <f>Pohjatiedot!AAB19/1000000</f>
        <v>0</v>
      </c>
      <c r="P12" s="57">
        <f>Pohjatiedot!AAO19/1000000</f>
        <v>38.672949055051504</v>
      </c>
      <c r="Q12" s="11">
        <f>Pohjatiedot!ABB19/1000000</f>
        <v>2.313336203123561E-3</v>
      </c>
      <c r="R12" s="59">
        <f>Pohjatiedot!ABO19/1000000</f>
        <v>40.010344084460904</v>
      </c>
      <c r="T12" s="56" t="str">
        <f t="shared" si="1"/>
        <v>Etelä-Savo</v>
      </c>
      <c r="U12" s="58">
        <f t="shared" si="2"/>
        <v>40.010344084460904</v>
      </c>
      <c r="V12" s="58">
        <f t="shared" si="3"/>
        <v>-75.544498379363688</v>
      </c>
      <c r="W12" s="58">
        <f t="shared" si="4"/>
        <v>-115.5548424638246</v>
      </c>
    </row>
    <row r="13" spans="2:23" x14ac:dyDescent="0.25">
      <c r="B13" s="56" t="str">
        <f>Pohjatiedot!XB20</f>
        <v>Pohjois-Savo</v>
      </c>
      <c r="C13" s="11">
        <f>Pohjatiedot!XC20</f>
        <v>0</v>
      </c>
      <c r="D13" s="57">
        <f>Pohjatiedot!ABE20/1000000</f>
        <v>16.751705428084801</v>
      </c>
      <c r="E13" s="57">
        <f>Pohjatiedot!ABJ20/1000000</f>
        <v>64.337857860988791</v>
      </c>
      <c r="F13" s="11">
        <f>Pohjatiedot!ABO20/1000000</f>
        <v>106.59845829764635</v>
      </c>
      <c r="G13" s="58">
        <f t="shared" si="0"/>
        <v>106.59845829764635</v>
      </c>
      <c r="I13" s="10" t="str">
        <f>Pohjatiedot!XB20</f>
        <v>Pohjois-Savo</v>
      </c>
      <c r="J13" s="57">
        <f>Pohjatiedot!XO20/1000000</f>
        <v>0.58332953549517974</v>
      </c>
      <c r="K13" s="11">
        <f>Pohjatiedot!YB20/1000000</f>
        <v>0.16519042243929632</v>
      </c>
      <c r="L13" s="57">
        <f>Pohjatiedot!YO20/1000000</f>
        <v>3.960110158209571</v>
      </c>
      <c r="M13" s="11">
        <f>Pohjatiedot!ZB20/1000000</f>
        <v>1.4665734584008299</v>
      </c>
      <c r="N13" s="57">
        <f>Pohjatiedot!ZO20/1000000</f>
        <v>12.738889373827565</v>
      </c>
      <c r="O13" s="11">
        <f>Pohjatiedot!AAB20/1000000</f>
        <v>17.016923217164944</v>
      </c>
      <c r="P13" s="57">
        <f>Pohjatiedot!AAO20/1000000</f>
        <v>68.13375099307008</v>
      </c>
      <c r="Q13" s="11">
        <f>Pohjatiedot!ABB20/1000000</f>
        <v>2.533691139038861</v>
      </c>
      <c r="R13" s="59">
        <f>Pohjatiedot!ABO20/1000000</f>
        <v>106.59845829764635</v>
      </c>
      <c r="T13" s="56" t="str">
        <f t="shared" si="1"/>
        <v>Pohjois-Savo</v>
      </c>
      <c r="U13" s="58">
        <f t="shared" si="2"/>
        <v>106.59845829764635</v>
      </c>
      <c r="V13" s="58">
        <f t="shared" si="3"/>
        <v>-16.054554115874147</v>
      </c>
      <c r="W13" s="58">
        <f t="shared" si="4"/>
        <v>-122.65301241352049</v>
      </c>
    </row>
    <row r="14" spans="2:23" x14ac:dyDescent="0.25">
      <c r="B14" s="56" t="str">
        <f>Pohjatiedot!XB21</f>
        <v>Pohjois-Karjala</v>
      </c>
      <c r="C14" s="11">
        <f>Pohjatiedot!XC21</f>
        <v>0</v>
      </c>
      <c r="D14" s="57">
        <f>Pohjatiedot!ABE21/1000000</f>
        <v>11.338699942697676</v>
      </c>
      <c r="E14" s="57">
        <f>Pohjatiedot!ABJ21/1000000</f>
        <v>40.225488757556299</v>
      </c>
      <c r="F14" s="11">
        <f>Pohjatiedot!ABO21/1000000</f>
        <v>69.134657541265767</v>
      </c>
      <c r="G14" s="58">
        <f t="shared" si="0"/>
        <v>69.134657541265767</v>
      </c>
      <c r="I14" s="10" t="str">
        <f>Pohjatiedot!XB21</f>
        <v>Pohjois-Karjala</v>
      </c>
      <c r="J14" s="57">
        <f>Pohjatiedot!XO21/1000000</f>
        <v>1.0319762848768577</v>
      </c>
      <c r="K14" s="11">
        <f>Pohjatiedot!YB21/1000000</f>
        <v>0.32601616853026155</v>
      </c>
      <c r="L14" s="57">
        <f>Pohjatiedot!YO21/1000000</f>
        <v>1.6604924131416594</v>
      </c>
      <c r="M14" s="11">
        <f>Pohjatiedot!ZB21/1000000</f>
        <v>0.65434015119996281</v>
      </c>
      <c r="N14" s="57">
        <f>Pohjatiedot!ZO21/1000000</f>
        <v>9.9508419310238061</v>
      </c>
      <c r="O14" s="11">
        <f>Pohjatiedot!AAB21/1000000</f>
        <v>11.121546540791774</v>
      </c>
      <c r="P14" s="57">
        <f>Pohjatiedot!AAO21/1000000</f>
        <v>42.017749739190293</v>
      </c>
      <c r="Q14" s="11">
        <f>Pohjatiedot!ABB21/1000000</f>
        <v>2.3716943125111443</v>
      </c>
      <c r="R14" s="59">
        <f>Pohjatiedot!ABO21/1000000</f>
        <v>69.134657541265767</v>
      </c>
      <c r="T14" s="56" t="str">
        <f t="shared" si="1"/>
        <v>Pohjois-Karjala</v>
      </c>
      <c r="U14" s="58">
        <f t="shared" si="2"/>
        <v>69.134657541265767</v>
      </c>
      <c r="V14" s="58">
        <f t="shared" si="3"/>
        <v>-20.095361774344163</v>
      </c>
      <c r="W14" s="58">
        <f t="shared" si="4"/>
        <v>-89.230019315609923</v>
      </c>
    </row>
    <row r="15" spans="2:23" x14ac:dyDescent="0.25">
      <c r="B15" s="56" t="str">
        <f>Pohjatiedot!XB22</f>
        <v>Keski-Suomi</v>
      </c>
      <c r="C15" s="11">
        <f>Pohjatiedot!XC22</f>
        <v>0</v>
      </c>
      <c r="D15" s="57">
        <f>Pohjatiedot!ABE22/1000000</f>
        <v>24.008354766959638</v>
      </c>
      <c r="E15" s="57">
        <f>Pohjatiedot!ABJ22/1000000</f>
        <v>86.709659327716381</v>
      </c>
      <c r="F15" s="11">
        <f>Pohjatiedot!ABO22/1000000</f>
        <v>138.87523276366093</v>
      </c>
      <c r="G15" s="58">
        <f t="shared" si="0"/>
        <v>138.87523276366093</v>
      </c>
      <c r="I15" s="10" t="str">
        <f>Pohjatiedot!XB22</f>
        <v>Keski-Suomi</v>
      </c>
      <c r="J15" s="57">
        <f>Pohjatiedot!XO22/1000000</f>
        <v>3.3276149155694785</v>
      </c>
      <c r="K15" s="11">
        <f>Pohjatiedot!YB22/1000000</f>
        <v>0.8702342584917605</v>
      </c>
      <c r="L15" s="57">
        <f>Pohjatiedot!YO22/1000000</f>
        <v>6.8948804861518864</v>
      </c>
      <c r="M15" s="11">
        <f>Pohjatiedot!ZB22/1000000</f>
        <v>3.9470940817081837</v>
      </c>
      <c r="N15" s="57">
        <f>Pohjatiedot!ZO22/1000000</f>
        <v>19.025627063930681</v>
      </c>
      <c r="O15" s="11">
        <f>Pohjatiedot!AAB22/1000000</f>
        <v>24.516657530002526</v>
      </c>
      <c r="P15" s="57">
        <f>Pohjatiedot!AAO22/1000000</f>
        <v>72.057040905228362</v>
      </c>
      <c r="Q15" s="11">
        <f>Pohjatiedot!ABB22/1000000</f>
        <v>8.2360835225779976</v>
      </c>
      <c r="R15" s="59">
        <f>Pohjatiedot!ABO22/1000000</f>
        <v>138.87523276366093</v>
      </c>
      <c r="T15" s="56" t="str">
        <f t="shared" si="1"/>
        <v>Keski-Suomi</v>
      </c>
      <c r="U15" s="58">
        <f t="shared" si="2"/>
        <v>138.87523276366093</v>
      </c>
      <c r="V15" s="58">
        <f t="shared" si="3"/>
        <v>-18.381480421385085</v>
      </c>
      <c r="W15" s="58">
        <f t="shared" si="4"/>
        <v>-157.25671318504601</v>
      </c>
    </row>
    <row r="16" spans="2:23" x14ac:dyDescent="0.25">
      <c r="B16" s="56" t="str">
        <f>Pohjatiedot!XB23</f>
        <v>Etelä-Pohjanmaa</v>
      </c>
      <c r="C16" s="11">
        <f>Pohjatiedot!XC23</f>
        <v>0</v>
      </c>
      <c r="D16" s="57">
        <f>Pohjatiedot!ABE23/1000000</f>
        <v>12.138878832161186</v>
      </c>
      <c r="E16" s="57">
        <f>Pohjatiedot!ABJ23/1000000</f>
        <v>48.13873443031413</v>
      </c>
      <c r="F16" s="11">
        <f>Pohjatiedot!ABO23/1000000</f>
        <v>79.731385232439564</v>
      </c>
      <c r="G16" s="58">
        <f t="shared" si="0"/>
        <v>79.731385232439564</v>
      </c>
      <c r="I16" s="10" t="str">
        <f>Pohjatiedot!XB23</f>
        <v>Etelä-Pohjanmaa</v>
      </c>
      <c r="J16" s="57">
        <f>Pohjatiedot!XO23/1000000</f>
        <v>2.5806631674834741</v>
      </c>
      <c r="K16" s="11">
        <f>Pohjatiedot!YB23/1000000</f>
        <v>9.8965520721903025E-2</v>
      </c>
      <c r="L16" s="57">
        <f>Pohjatiedot!YO23/1000000</f>
        <v>3.3974239193974332</v>
      </c>
      <c r="M16" s="11">
        <f>Pohjatiedot!ZB23/1000000</f>
        <v>1.8421318718575996</v>
      </c>
      <c r="N16" s="57">
        <f>Pohjatiedot!ZO23/1000000</f>
        <v>8.466079455890279</v>
      </c>
      <c r="O16" s="11">
        <f>Pohjatiedot!AAB23/1000000</f>
        <v>13.525873546556888</v>
      </c>
      <c r="P16" s="57">
        <f>Pohjatiedot!AAO23/1000000</f>
        <v>45.877733133555566</v>
      </c>
      <c r="Q16" s="11">
        <f>Pohjatiedot!ABB23/1000000</f>
        <v>3.9425146169764296</v>
      </c>
      <c r="R16" s="59">
        <f>Pohjatiedot!ABO23/1000000</f>
        <v>79.731385232439564</v>
      </c>
      <c r="T16" s="56" t="str">
        <f t="shared" si="1"/>
        <v>Etelä-Pohjanmaa</v>
      </c>
      <c r="U16" s="58">
        <f t="shared" si="2"/>
        <v>79.731385232439564</v>
      </c>
      <c r="V16" s="58">
        <f t="shared" si="3"/>
        <v>-42.972260547118601</v>
      </c>
      <c r="W16" s="58">
        <f t="shared" si="4"/>
        <v>-122.70364577955817</v>
      </c>
    </row>
    <row r="17" spans="2:23" x14ac:dyDescent="0.25">
      <c r="B17" s="56" t="str">
        <f>Pohjatiedot!XB24</f>
        <v>Pohjanmaa</v>
      </c>
      <c r="C17" s="11">
        <f>Pohjatiedot!XC24</f>
        <v>0</v>
      </c>
      <c r="D17" s="57">
        <f>Pohjatiedot!ABE24/1000000</f>
        <v>14.174823003882601</v>
      </c>
      <c r="E17" s="57">
        <f>Pohjatiedot!ABJ24/1000000</f>
        <v>47.507156607311536</v>
      </c>
      <c r="F17" s="11">
        <f>Pohjatiedot!ABO24/1000000</f>
        <v>75.887499630458024</v>
      </c>
      <c r="G17" s="58">
        <f t="shared" si="0"/>
        <v>75.887499630458024</v>
      </c>
      <c r="I17" s="10" t="str">
        <f>Pohjatiedot!XB24</f>
        <v>Pohjanmaa</v>
      </c>
      <c r="J17" s="57">
        <f>Pohjatiedot!XO24/1000000</f>
        <v>0.30274486431983866</v>
      </c>
      <c r="K17" s="11">
        <f>Pohjatiedot!YB24/1000000</f>
        <v>1.0403070476436098</v>
      </c>
      <c r="L17" s="57">
        <f>Pohjatiedot!YO24/1000000</f>
        <v>9.2673860372041563</v>
      </c>
      <c r="M17" s="11">
        <f>Pohjatiedot!ZB24/1000000</f>
        <v>0.94016764353274185</v>
      </c>
      <c r="N17" s="57">
        <f>Pohjatiedot!ZO24/1000000</f>
        <v>8.5439365535664269</v>
      </c>
      <c r="O17" s="11">
        <f>Pohjatiedot!AAB24/1000000</f>
        <v>9.6315681446042429</v>
      </c>
      <c r="P17" s="57">
        <f>Pohjatiedot!AAO24/1000000</f>
        <v>43.63936540803315</v>
      </c>
      <c r="Q17" s="11">
        <f>Pohjatiedot!ABB24/1000000</f>
        <v>2.5220239315538739</v>
      </c>
      <c r="R17" s="59">
        <f>Pohjatiedot!ABO24/1000000</f>
        <v>75.887499630458024</v>
      </c>
      <c r="T17" s="56" t="str">
        <f t="shared" si="1"/>
        <v>Pohjanmaa</v>
      </c>
      <c r="U17" s="58">
        <f t="shared" si="2"/>
        <v>75.887499630458024</v>
      </c>
      <c r="V17" s="58">
        <f t="shared" si="3"/>
        <v>13.825983361794046</v>
      </c>
      <c r="W17" s="58">
        <f t="shared" si="4"/>
        <v>-62.061516268663979</v>
      </c>
    </row>
    <row r="18" spans="2:23" x14ac:dyDescent="0.25">
      <c r="B18" s="56" t="str">
        <f>Pohjatiedot!XB25</f>
        <v>Keski-Pohjanmaa</v>
      </c>
      <c r="C18" s="11">
        <f>Pohjatiedot!XC25</f>
        <v>0</v>
      </c>
      <c r="D18" s="57">
        <f>Pohjatiedot!ABE25/1000000</f>
        <v>6.3951036792984439</v>
      </c>
      <c r="E18" s="57">
        <f>Pohjatiedot!ABJ25/1000000</f>
        <v>20.777453914540487</v>
      </c>
      <c r="F18" s="11">
        <f>Pohjatiedot!ABO25/1000000</f>
        <v>32.729070008370883</v>
      </c>
      <c r="G18" s="58">
        <f t="shared" si="0"/>
        <v>32.729070008370883</v>
      </c>
      <c r="I18" s="10" t="str">
        <f>Pohjatiedot!XB25</f>
        <v>Keski-Pohjanmaa</v>
      </c>
      <c r="J18" s="57">
        <f>Pohjatiedot!XO25/1000000</f>
        <v>0.17084791966191437</v>
      </c>
      <c r="K18" s="11">
        <f>Pohjatiedot!YB25/1000000</f>
        <v>0.14964871715557382</v>
      </c>
      <c r="L18" s="57">
        <f>Pohjatiedot!YO25/1000000</f>
        <v>2.6612777215377137</v>
      </c>
      <c r="M18" s="11">
        <f>Pohjatiedot!ZB25/1000000</f>
        <v>0.2435732673523936</v>
      </c>
      <c r="N18" s="57">
        <f>Pohjatiedot!ZO25/1000000</f>
        <v>2.8678880811510208</v>
      </c>
      <c r="O18" s="11">
        <f>Pohjatiedot!AAB25/1000000</f>
        <v>3.967986746104684</v>
      </c>
      <c r="P18" s="57">
        <f>Pohjatiedot!AAO25/1000000</f>
        <v>21.870904178785569</v>
      </c>
      <c r="Q18" s="11">
        <f>Pohjatiedot!ABB25/1000000</f>
        <v>0.79694337662200743</v>
      </c>
      <c r="R18" s="59">
        <f>Pohjatiedot!ABO25/1000000</f>
        <v>32.729070008370883</v>
      </c>
      <c r="T18" s="56" t="str">
        <f t="shared" si="1"/>
        <v>Keski-Pohjanmaa</v>
      </c>
      <c r="U18" s="58">
        <f t="shared" si="2"/>
        <v>32.729070008370883</v>
      </c>
      <c r="V18" s="58">
        <f t="shared" si="3"/>
        <v>3.0515517108238357</v>
      </c>
      <c r="W18" s="58">
        <f t="shared" si="4"/>
        <v>-29.677518297547046</v>
      </c>
    </row>
    <row r="19" spans="2:23" x14ac:dyDescent="0.25">
      <c r="B19" s="56" t="str">
        <f>Pohjatiedot!XB26</f>
        <v>Pohjois-Pohjanmaa</v>
      </c>
      <c r="C19" s="11">
        <f>Pohjatiedot!XC26</f>
        <v>0</v>
      </c>
      <c r="D19" s="57">
        <f>Pohjatiedot!ABE26/1000000</f>
        <v>48.640271408043695</v>
      </c>
      <c r="E19" s="57">
        <f>Pohjatiedot!ABJ26/1000000</f>
        <v>159.80878682118194</v>
      </c>
      <c r="F19" s="11">
        <f>Pohjatiedot!ABO26/1000000</f>
        <v>267.85508037688277</v>
      </c>
      <c r="G19" s="58">
        <f t="shared" si="0"/>
        <v>267.85508037688277</v>
      </c>
      <c r="I19" s="10" t="str">
        <f>Pohjatiedot!XB26</f>
        <v>Pohjois-Pohjanmaa</v>
      </c>
      <c r="J19" s="57">
        <f>Pohjatiedot!XO26/1000000</f>
        <v>3.3733609761827417</v>
      </c>
      <c r="K19" s="11">
        <f>Pohjatiedot!YB26/1000000</f>
        <v>0.41668414956476507</v>
      </c>
      <c r="L19" s="57">
        <f>Pohjatiedot!YO26/1000000</f>
        <v>11.570306295776479</v>
      </c>
      <c r="M19" s="11">
        <f>Pohjatiedot!ZB26/1000000</f>
        <v>5.1179129562212733</v>
      </c>
      <c r="N19" s="57">
        <f>Pohjatiedot!ZO26/1000000</f>
        <v>42.20847213886222</v>
      </c>
      <c r="O19" s="11">
        <f>Pohjatiedot!AAB26/1000000</f>
        <v>59.935943884633815</v>
      </c>
      <c r="P19" s="57">
        <f>Pohjatiedot!AAO26/1000000</f>
        <v>126.98109879613679</v>
      </c>
      <c r="Q19" s="11">
        <f>Pohjatiedot!ABB26/1000000</f>
        <v>18.251301179504757</v>
      </c>
      <c r="R19" s="59">
        <f>Pohjatiedot!ABO26/1000000</f>
        <v>267.85508037688277</v>
      </c>
      <c r="T19" s="56" t="str">
        <f t="shared" si="1"/>
        <v>Pohjois-Pohjanmaa</v>
      </c>
      <c r="U19" s="58">
        <f t="shared" si="2"/>
        <v>267.85508037688277</v>
      </c>
      <c r="V19" s="58">
        <f t="shared" si="3"/>
        <v>44.517639475823863</v>
      </c>
      <c r="W19" s="58">
        <f t="shared" si="4"/>
        <v>-223.3374409010589</v>
      </c>
    </row>
    <row r="20" spans="2:23" x14ac:dyDescent="0.25">
      <c r="B20" s="56" t="str">
        <f>Pohjatiedot!XB27</f>
        <v>Kainuu</v>
      </c>
      <c r="C20" s="11">
        <f>Pohjatiedot!XC27</f>
        <v>0</v>
      </c>
      <c r="D20" s="57">
        <f>Pohjatiedot!ABE27/1000000</f>
        <v>2.4005804593862448</v>
      </c>
      <c r="E20" s="57">
        <f>Pohjatiedot!ABJ27/1000000</f>
        <v>10.438595286319176</v>
      </c>
      <c r="F20" s="11">
        <f>Pohjatiedot!ABO27/1000000</f>
        <v>18.212027307161868</v>
      </c>
      <c r="G20" s="58">
        <f t="shared" si="0"/>
        <v>18.212027307161868</v>
      </c>
      <c r="I20" s="10" t="str">
        <f>Pohjatiedot!XB27</f>
        <v>Kainuu</v>
      </c>
      <c r="J20" s="57">
        <f>Pohjatiedot!XO27/1000000</f>
        <v>0</v>
      </c>
      <c r="K20" s="11">
        <f>Pohjatiedot!YB27/1000000</f>
        <v>5.0947384116497581E-2</v>
      </c>
      <c r="L20" s="57">
        <f>Pohjatiedot!YO27/1000000</f>
        <v>0.38452690538837464</v>
      </c>
      <c r="M20" s="11">
        <f>Pohjatiedot!ZB27/1000000</f>
        <v>0</v>
      </c>
      <c r="N20" s="57">
        <f>Pohjatiedot!ZO27/1000000</f>
        <v>0.81250263584009097</v>
      </c>
      <c r="O20" s="11">
        <f>Pohjatiedot!AAB27/1000000</f>
        <v>2.0704087304542589E-2</v>
      </c>
      <c r="P20" s="57">
        <f>Pohjatiedot!AAO27/1000000</f>
        <v>16.943346294512356</v>
      </c>
      <c r="Q20" s="11">
        <f>Pohjatiedot!ABB27/1000000</f>
        <v>0</v>
      </c>
      <c r="R20" s="59">
        <f>Pohjatiedot!ABO27/1000000</f>
        <v>18.212027307161868</v>
      </c>
      <c r="T20" s="56" t="str">
        <f t="shared" si="1"/>
        <v>Kainuu</v>
      </c>
      <c r="U20" s="58">
        <f t="shared" si="2"/>
        <v>18.212027307161868</v>
      </c>
      <c r="V20" s="58">
        <f t="shared" si="3"/>
        <v>-47.01711625025581</v>
      </c>
      <c r="W20" s="58">
        <f t="shared" si="4"/>
        <v>-65.229143557417672</v>
      </c>
    </row>
    <row r="21" spans="2:23" ht="15.75" thickBot="1" x14ac:dyDescent="0.3">
      <c r="B21" s="56" t="str">
        <f>Pohjatiedot!XB28</f>
        <v>Lappi</v>
      </c>
      <c r="C21" s="11">
        <f>Pohjatiedot!XC28</f>
        <v>0</v>
      </c>
      <c r="D21" s="57">
        <f>Pohjatiedot!ABE28/1000000</f>
        <v>13.709476814566671</v>
      </c>
      <c r="E21" s="57">
        <f>Pohjatiedot!ABJ28/1000000</f>
        <v>54.83686236407285</v>
      </c>
      <c r="F21" s="11">
        <f>Pohjatiedot!ABO28/1000000</f>
        <v>85.23947982765759</v>
      </c>
      <c r="G21" s="58">
        <f t="shared" si="0"/>
        <v>85.23947982765759</v>
      </c>
      <c r="I21" s="10" t="str">
        <f>Pohjatiedot!XB28</f>
        <v>Lappi</v>
      </c>
      <c r="J21" s="57">
        <f>Pohjatiedot!XO28/1000000</f>
        <v>1.1142515388082723</v>
      </c>
      <c r="K21" s="11">
        <f>Pohjatiedot!YB28/1000000</f>
        <v>0.56682326616137557</v>
      </c>
      <c r="L21" s="57">
        <f>Pohjatiedot!YO28/1000000</f>
        <v>5.3999591877756679</v>
      </c>
      <c r="M21" s="11">
        <f>Pohjatiedot!ZB28/1000000</f>
        <v>1.0250322935348914</v>
      </c>
      <c r="N21" s="57">
        <f>Pohjatiedot!ZO28/1000000</f>
        <v>10.14927126413105</v>
      </c>
      <c r="O21" s="11">
        <f>Pohjatiedot!AAB28/1000000</f>
        <v>12.530226466238048</v>
      </c>
      <c r="P21" s="57">
        <f>Pohjatiedot!AAO28/1000000</f>
        <v>50.881611424567154</v>
      </c>
      <c r="Q21" s="11">
        <f>Pohjatiedot!ABB28/1000000</f>
        <v>3.5723043864411386</v>
      </c>
      <c r="R21" s="59">
        <f>Pohjatiedot!ABO28/1000000</f>
        <v>85.23947982765759</v>
      </c>
      <c r="T21" s="56" t="str">
        <f t="shared" si="1"/>
        <v>Lappi</v>
      </c>
      <c r="U21" s="58">
        <f t="shared" si="2"/>
        <v>85.23947982765759</v>
      </c>
      <c r="V21" s="58">
        <f t="shared" si="3"/>
        <v>-17.467469960092263</v>
      </c>
      <c r="W21" s="58">
        <f t="shared" si="4"/>
        <v>-102.70694978774985</v>
      </c>
    </row>
    <row r="22" spans="2:23" ht="15.75" thickBot="1" x14ac:dyDescent="0.3">
      <c r="B22" s="60" t="s">
        <v>151</v>
      </c>
      <c r="C22" s="14">
        <f>Pohjatiedot!XC29</f>
        <v>0</v>
      </c>
      <c r="D22" s="61">
        <f>Pohjatiedot!ABE29/1000000</f>
        <v>560.02322795765929</v>
      </c>
      <c r="E22" s="61">
        <f>Pohjatiedot!ABJ29/1000000</f>
        <v>1973.433638215683</v>
      </c>
      <c r="F22" s="14">
        <f>Pohjatiedot!ABO29/1000000</f>
        <v>3219.0813333088126</v>
      </c>
      <c r="G22" s="62">
        <f t="shared" si="0"/>
        <v>3219.0813333088126</v>
      </c>
      <c r="I22" s="60" t="s">
        <v>151</v>
      </c>
      <c r="J22" s="61">
        <f>Pohjatiedot!XO29/1000000</f>
        <v>74.831193307569876</v>
      </c>
      <c r="K22" s="14">
        <f>Pohjatiedot!YB29/1000000</f>
        <v>19.378281526573257</v>
      </c>
      <c r="L22" s="61">
        <f>Pohjatiedot!YO29/1000000</f>
        <v>226.13562954353466</v>
      </c>
      <c r="M22" s="14">
        <f>Pohjatiedot!ZB29/1000000</f>
        <v>100.00039379664064</v>
      </c>
      <c r="N22" s="61">
        <f>Pohjatiedot!ZO29/1000000</f>
        <v>398.02033122572664</v>
      </c>
      <c r="O22" s="14">
        <f>Pohjatiedot!AAB29/1000000</f>
        <v>605.72473052757437</v>
      </c>
      <c r="P22" s="61">
        <f>Pohjatiedot!AAO29/1000000</f>
        <v>1538.8077135165206</v>
      </c>
      <c r="Q22" s="14">
        <f>Pohjatiedot!ABB29/1000000</f>
        <v>256.183059864673</v>
      </c>
      <c r="R22" s="63">
        <f>Pohjatiedot!ABO29/1000000</f>
        <v>3219.0813333088126</v>
      </c>
      <c r="T22" s="60" t="str">
        <f t="shared" si="1"/>
        <v>Manner-Suomi</v>
      </c>
      <c r="U22" s="62">
        <f t="shared" si="2"/>
        <v>3219.0813333088126</v>
      </c>
      <c r="V22" s="62">
        <f t="shared" si="3"/>
        <v>982.56343109579575</v>
      </c>
      <c r="W22" s="62">
        <f t="shared" si="4"/>
        <v>-2236.5179022130169</v>
      </c>
    </row>
    <row r="23" spans="2:23" x14ac:dyDescent="0.25">
      <c r="B23" s="33"/>
      <c r="C23" s="38"/>
      <c r="D23" s="38"/>
      <c r="E23" s="38"/>
      <c r="F23" s="38"/>
      <c r="G23" s="9"/>
      <c r="I23" s="33"/>
      <c r="J23" s="38"/>
      <c r="K23" s="38"/>
      <c r="L23" s="38"/>
      <c r="M23" s="38"/>
      <c r="N23" s="38"/>
      <c r="O23" s="38"/>
      <c r="P23" s="38"/>
      <c r="Q23" s="38"/>
      <c r="R23" s="38"/>
      <c r="T23" s="33"/>
      <c r="U23" s="9"/>
      <c r="V23" s="9"/>
      <c r="W23" s="9"/>
    </row>
    <row r="24" spans="2:23" ht="15.75" thickBot="1" x14ac:dyDescent="0.3">
      <c r="B24" t="s">
        <v>184</v>
      </c>
      <c r="C24" t="s">
        <v>196</v>
      </c>
    </row>
    <row r="25" spans="2:23" ht="75.75" thickBot="1" x14ac:dyDescent="0.3">
      <c r="B25" s="50" t="s">
        <v>183</v>
      </c>
      <c r="C25" s="2">
        <v>2018</v>
      </c>
      <c r="D25" s="51">
        <v>2020</v>
      </c>
      <c r="E25" s="51">
        <v>2025</v>
      </c>
      <c r="F25" s="2">
        <v>2030</v>
      </c>
      <c r="G25" s="50" t="s">
        <v>31</v>
      </c>
      <c r="I25" s="1" t="s">
        <v>169</v>
      </c>
      <c r="J25" s="51" t="s">
        <v>170</v>
      </c>
      <c r="K25" s="2" t="s">
        <v>171</v>
      </c>
      <c r="L25" s="51" t="s">
        <v>172</v>
      </c>
      <c r="M25" s="2" t="s">
        <v>173</v>
      </c>
      <c r="N25" s="51" t="s">
        <v>174</v>
      </c>
      <c r="O25" s="2" t="s">
        <v>175</v>
      </c>
      <c r="P25" s="51" t="s">
        <v>176</v>
      </c>
      <c r="Q25" s="2" t="s">
        <v>177</v>
      </c>
      <c r="R25" s="50" t="s">
        <v>141</v>
      </c>
    </row>
    <row r="26" spans="2:23" x14ac:dyDescent="0.25">
      <c r="B26" s="52" t="str">
        <f>Pohjatiedot!SM11</f>
        <v>Uusimaa</v>
      </c>
      <c r="C26" s="7">
        <f>Pohjatiedot!WN11</f>
        <v>0</v>
      </c>
      <c r="D26" s="53">
        <f>Pohjatiedot!WP11/1000000</f>
        <v>187.37927608460112</v>
      </c>
      <c r="E26" s="53">
        <f>Pohjatiedot!WU11/1000000</f>
        <v>675.37690484720861</v>
      </c>
      <c r="F26" s="7">
        <f>Pohjatiedot!WZ11/1000000</f>
        <v>1078.8615442208884</v>
      </c>
      <c r="G26" s="54">
        <f>F26-C26</f>
        <v>1078.8615442208884</v>
      </c>
      <c r="I26" s="6" t="str">
        <f>Pohjatiedot!SM11</f>
        <v>Uusimaa</v>
      </c>
      <c r="J26" s="53">
        <f>Pohjatiedot!SZ11/1000000</f>
        <v>44.046867648805545</v>
      </c>
      <c r="K26" s="7">
        <f>Pohjatiedot!TM11/1000000</f>
        <v>-117.05757866329321</v>
      </c>
      <c r="L26" s="53">
        <f>Pohjatiedot!TZ11/1000000</f>
        <v>-58.973985228934879</v>
      </c>
      <c r="M26" s="7">
        <f>Pohjatiedot!UM11/1000000</f>
        <v>58.509464189574949</v>
      </c>
      <c r="N26" s="53">
        <f>Pohjatiedot!UZ11/1000000</f>
        <v>186.42929959599817</v>
      </c>
      <c r="O26" s="7">
        <f>Pohjatiedot!VM11/1000000</f>
        <v>310.23742525472068</v>
      </c>
      <c r="P26" s="53">
        <f>Pohjatiedot!VZ11/1000000</f>
        <v>498.88159544133299</v>
      </c>
      <c r="Q26" s="7">
        <f>Pohjatiedot!WM11/1000000</f>
        <v>156.78845598268452</v>
      </c>
      <c r="R26" s="55">
        <f>Pohjatiedot!WZ11/1000000</f>
        <v>1078.8615442208884</v>
      </c>
    </row>
    <row r="27" spans="2:23" x14ac:dyDescent="0.25">
      <c r="B27" s="56" t="str">
        <f>Pohjatiedot!SM12</f>
        <v>Varsinais-Suomi</v>
      </c>
      <c r="C27" s="11">
        <f>Pohjatiedot!WN12</f>
        <v>0</v>
      </c>
      <c r="D27" s="57">
        <f>Pohjatiedot!WP12/1000000</f>
        <v>13.523409379526059</v>
      </c>
      <c r="E27" s="57">
        <f>Pohjatiedot!WU12/1000000</f>
        <v>69.808417846013455</v>
      </c>
      <c r="F27" s="11">
        <f>Pohjatiedot!WZ12/1000000</f>
        <v>109.91140060731452</v>
      </c>
      <c r="G27" s="58">
        <f t="shared" ref="G27:G44" si="5">F27-C27</f>
        <v>109.91140060731452</v>
      </c>
      <c r="I27" s="10" t="str">
        <f>Pohjatiedot!SM12</f>
        <v>Varsinais-Suomi</v>
      </c>
      <c r="J27" s="57">
        <f>Pohjatiedot!SZ12/1000000</f>
        <v>2.8140086401714859</v>
      </c>
      <c r="K27" s="11">
        <f>Pohjatiedot!TM12/1000000</f>
        <v>-42.825503950204784</v>
      </c>
      <c r="L27" s="57">
        <f>Pohjatiedot!TZ12/1000000</f>
        <v>-62.250544023931809</v>
      </c>
      <c r="M27" s="11">
        <f>Pohjatiedot!UM12/1000000</f>
        <v>3.2263703571620512</v>
      </c>
      <c r="N27" s="57">
        <f>Pohjatiedot!UZ12/1000000</f>
        <v>32.663579688447122</v>
      </c>
      <c r="O27" s="11">
        <f>Pohjatiedot!VM12/1000000</f>
        <v>43.430927478601632</v>
      </c>
      <c r="P27" s="57">
        <f>Pohjatiedot!VZ12/1000000</f>
        <v>127.96025102802145</v>
      </c>
      <c r="Q27" s="11">
        <f>Pohjatiedot!WM12/1000000</f>
        <v>4.8923113890473875</v>
      </c>
      <c r="R27" s="59">
        <f>Pohjatiedot!WZ12/1000000</f>
        <v>109.91140060731452</v>
      </c>
    </row>
    <row r="28" spans="2:23" x14ac:dyDescent="0.25">
      <c r="B28" s="56" t="str">
        <f>Pohjatiedot!SM13</f>
        <v>Satakunta</v>
      </c>
      <c r="C28" s="11">
        <f>Pohjatiedot!WN13</f>
        <v>0</v>
      </c>
      <c r="D28" s="57">
        <f>Pohjatiedot!WP13/1000000</f>
        <v>-9.0843024267250261</v>
      </c>
      <c r="E28" s="57">
        <f>Pohjatiedot!WU13/1000000</f>
        <v>-22.340159427433548</v>
      </c>
      <c r="F28" s="11">
        <f>Pohjatiedot!WZ13/1000000</f>
        <v>-45.466421138664579</v>
      </c>
      <c r="G28" s="58">
        <f t="shared" si="5"/>
        <v>-45.466421138664579</v>
      </c>
      <c r="I28" s="10" t="str">
        <f>Pohjatiedot!SM13</f>
        <v>Satakunta</v>
      </c>
      <c r="J28" s="57">
        <f>Pohjatiedot!SZ13/1000000</f>
        <v>-7.4592373721162168</v>
      </c>
      <c r="K28" s="11">
        <f>Pohjatiedot!TM13/1000000</f>
        <v>-28.449468742791414</v>
      </c>
      <c r="L28" s="57">
        <f>Pohjatiedot!TZ13/1000000</f>
        <v>-45.753110777963194</v>
      </c>
      <c r="M28" s="11">
        <f>Pohjatiedot!UM13/1000000</f>
        <v>-4.5259264460085813</v>
      </c>
      <c r="N28" s="57">
        <f>Pohjatiedot!UZ13/1000000</f>
        <v>2.8164784525827242</v>
      </c>
      <c r="O28" s="11">
        <f>Pohjatiedot!VM13/1000000</f>
        <v>-8.5880157706519498</v>
      </c>
      <c r="P28" s="57">
        <f>Pohjatiedot!VZ13/1000000</f>
        <v>57.365672950319698</v>
      </c>
      <c r="Q28" s="11">
        <f>Pohjatiedot!WM13/1000000</f>
        <v>-10.872813432035652</v>
      </c>
      <c r="R28" s="59">
        <f>Pohjatiedot!WZ13/1000000</f>
        <v>-45.466421138664579</v>
      </c>
    </row>
    <row r="29" spans="2:23" x14ac:dyDescent="0.25">
      <c r="B29" s="56" t="str">
        <f>Pohjatiedot!SM14</f>
        <v>Kanta-Häme</v>
      </c>
      <c r="C29" s="11">
        <f>Pohjatiedot!WN14</f>
        <v>0</v>
      </c>
      <c r="D29" s="57">
        <f>Pohjatiedot!WP14/1000000</f>
        <v>-9.5600311698837288</v>
      </c>
      <c r="E29" s="57">
        <f>Pohjatiedot!WU14/1000000</f>
        <v>-22.414416727383184</v>
      </c>
      <c r="F29" s="11">
        <f>Pohjatiedot!WZ14/1000000</f>
        <v>-33.413565288359806</v>
      </c>
      <c r="G29" s="58">
        <f t="shared" si="5"/>
        <v>-33.413565288359806</v>
      </c>
      <c r="I29" s="10" t="str">
        <f>Pohjatiedot!SM14</f>
        <v>Kanta-Häme</v>
      </c>
      <c r="J29" s="57">
        <f>Pohjatiedot!SZ14/1000000</f>
        <v>-4.9898545727670172</v>
      </c>
      <c r="K29" s="11">
        <f>Pohjatiedot!TM14/1000000</f>
        <v>-24.800900051596425</v>
      </c>
      <c r="L29" s="57">
        <f>Pohjatiedot!TZ14/1000000</f>
        <v>-45.999810015875177</v>
      </c>
      <c r="M29" s="11">
        <f>Pohjatiedot!UM14/1000000</f>
        <v>-3.1207876058122355</v>
      </c>
      <c r="N29" s="57">
        <f>Pohjatiedot!UZ14/1000000</f>
        <v>4.1537605328966807</v>
      </c>
      <c r="O29" s="11">
        <f>Pohjatiedot!VM14/1000000</f>
        <v>1.7005833651563698</v>
      </c>
      <c r="P29" s="57">
        <f>Pohjatiedot!VZ14/1000000</f>
        <v>50.011998114598413</v>
      </c>
      <c r="Q29" s="11">
        <f>Pohjatiedot!WM14/1000000</f>
        <v>-10.36855505496041</v>
      </c>
      <c r="R29" s="59">
        <f>Pohjatiedot!WZ14/1000000</f>
        <v>-33.413565288359806</v>
      </c>
    </row>
    <row r="30" spans="2:23" x14ac:dyDescent="0.25">
      <c r="B30" s="56" t="str">
        <f>Pohjatiedot!SM15</f>
        <v>Pirkanmaa</v>
      </c>
      <c r="C30" s="11">
        <f>Pohjatiedot!WN15</f>
        <v>0</v>
      </c>
      <c r="D30" s="57">
        <f>Pohjatiedot!WP15/1000000</f>
        <v>29.406619269780272</v>
      </c>
      <c r="E30" s="57">
        <f>Pohjatiedot!WU15/1000000</f>
        <v>106.37826580085057</v>
      </c>
      <c r="F30" s="11">
        <f>Pohjatiedot!WZ15/1000000</f>
        <v>159.24864759092281</v>
      </c>
      <c r="G30" s="58">
        <f t="shared" si="5"/>
        <v>159.24864759092281</v>
      </c>
      <c r="I30" s="10" t="str">
        <f>Pohjatiedot!SM15</f>
        <v>Pirkanmaa</v>
      </c>
      <c r="J30" s="57">
        <f>Pohjatiedot!SZ15/1000000</f>
        <v>-2.129835866603162</v>
      </c>
      <c r="K30" s="11">
        <f>Pohjatiedot!TM15/1000000</f>
        <v>-42.970556430822761</v>
      </c>
      <c r="L30" s="57">
        <f>Pohjatiedot!TZ15/1000000</f>
        <v>-59.869753095092044</v>
      </c>
      <c r="M30" s="11">
        <f>Pohjatiedot!UM15/1000000</f>
        <v>9.3807664745601311</v>
      </c>
      <c r="N30" s="57">
        <f>Pohjatiedot!UZ15/1000000</f>
        <v>32.745335793964919</v>
      </c>
      <c r="O30" s="11">
        <f>Pohjatiedot!VM15/1000000</f>
        <v>63.824108348929514</v>
      </c>
      <c r="P30" s="57">
        <f>Pohjatiedot!VZ15/1000000</f>
        <v>139.5691280079657</v>
      </c>
      <c r="Q30" s="11">
        <f>Pohjatiedot!WM15/1000000</f>
        <v>18.699454358020471</v>
      </c>
      <c r="R30" s="59">
        <f>Pohjatiedot!WZ15/1000000</f>
        <v>159.24864759092281</v>
      </c>
    </row>
    <row r="31" spans="2:23" x14ac:dyDescent="0.25">
      <c r="B31" s="56" t="str">
        <f>Pohjatiedot!SM16</f>
        <v>Päijät-Häme</v>
      </c>
      <c r="C31" s="11">
        <f>Pohjatiedot!WN16</f>
        <v>0</v>
      </c>
      <c r="D31" s="57">
        <f>Pohjatiedot!WP16/1000000</f>
        <v>-1.1094349994843764</v>
      </c>
      <c r="E31" s="57">
        <f>Pohjatiedot!WU16/1000000</f>
        <v>2.7764171502277328</v>
      </c>
      <c r="F31" s="11">
        <f>Pohjatiedot!WZ16/1000000</f>
        <v>-0.24860224836026878</v>
      </c>
      <c r="G31" s="58">
        <f t="shared" si="5"/>
        <v>-0.24860224836026878</v>
      </c>
      <c r="I31" s="10" t="str">
        <f>Pohjatiedot!SM16</f>
        <v>Päijät-Häme</v>
      </c>
      <c r="J31" s="57">
        <f>Pohjatiedot!SZ16/1000000</f>
        <v>-3.5429366516824246</v>
      </c>
      <c r="K31" s="11">
        <f>Pohjatiedot!TM16/1000000</f>
        <v>-22.51583071178997</v>
      </c>
      <c r="L31" s="57">
        <f>Pohjatiedot!TZ16/1000000</f>
        <v>-38.317224102944664</v>
      </c>
      <c r="M31" s="11">
        <f>Pohjatiedot!UM16/1000000</f>
        <v>-1.6185621619711623</v>
      </c>
      <c r="N31" s="57">
        <f>Pohjatiedot!UZ16/1000000</f>
        <v>11.310853338770391</v>
      </c>
      <c r="O31" s="11">
        <f>Pohjatiedot!VM16/1000000</f>
        <v>3.941573504864389</v>
      </c>
      <c r="P31" s="57">
        <f>Pohjatiedot!VZ16/1000000</f>
        <v>58.536694852444697</v>
      </c>
      <c r="Q31" s="11">
        <f>Pohjatiedot!WM16/1000000</f>
        <v>-8.0431703160515351</v>
      </c>
      <c r="R31" s="59">
        <f>Pohjatiedot!WZ16/1000000</f>
        <v>-0.24860224836026878</v>
      </c>
    </row>
    <row r="32" spans="2:23" x14ac:dyDescent="0.25">
      <c r="B32" s="56" t="str">
        <f>Pohjatiedot!SM17</f>
        <v>Kymenlaakso</v>
      </c>
      <c r="C32" s="11">
        <f>Pohjatiedot!WN17</f>
        <v>0</v>
      </c>
      <c r="D32" s="57">
        <f>Pohjatiedot!WP17/1000000</f>
        <v>-15.493860772688262</v>
      </c>
      <c r="E32" s="57">
        <f>Pohjatiedot!WU17/1000000</f>
        <v>-41.652334869953805</v>
      </c>
      <c r="F32" s="11">
        <f>Pohjatiedot!WZ17/1000000</f>
        <v>-67.047678445545571</v>
      </c>
      <c r="G32" s="58">
        <f t="shared" si="5"/>
        <v>-67.047678445545571</v>
      </c>
      <c r="I32" s="10" t="str">
        <f>Pohjatiedot!SM17</f>
        <v>Kymenlaakso</v>
      </c>
      <c r="J32" s="57">
        <f>Pohjatiedot!SZ17/1000000</f>
        <v>-8.0584163143528311</v>
      </c>
      <c r="K32" s="11">
        <f>Pohjatiedot!TM17/1000000</f>
        <v>-26.322458050495914</v>
      </c>
      <c r="L32" s="57">
        <f>Pohjatiedot!TZ17/1000000</f>
        <v>-45.827124749693439</v>
      </c>
      <c r="M32" s="11">
        <f>Pohjatiedot!UM17/1000000</f>
        <v>-6.0502022201123848</v>
      </c>
      <c r="N32" s="57">
        <f>Pohjatiedot!UZ17/1000000</f>
        <v>-0.54669655316695398</v>
      </c>
      <c r="O32" s="11">
        <f>Pohjatiedot!VM17/1000000</f>
        <v>-12.304578971003917</v>
      </c>
      <c r="P32" s="57">
        <f>Pohjatiedot!VZ17/1000000</f>
        <v>50.441590304591962</v>
      </c>
      <c r="Q32" s="11">
        <f>Pohjatiedot!WM17/1000000</f>
        <v>-18.379791891312081</v>
      </c>
      <c r="R32" s="59">
        <f>Pohjatiedot!WZ17/1000000</f>
        <v>-67.047678445545571</v>
      </c>
    </row>
    <row r="33" spans="2:23" x14ac:dyDescent="0.25">
      <c r="B33" s="56" t="str">
        <f>Pohjatiedot!SM18</f>
        <v>Etelä-Karjala</v>
      </c>
      <c r="C33" s="11">
        <f>Pohjatiedot!WN18</f>
        <v>0</v>
      </c>
      <c r="D33" s="57">
        <f>Pohjatiedot!WP18/1000000</f>
        <v>-8.4452521282379109</v>
      </c>
      <c r="E33" s="57">
        <f>Pohjatiedot!WU18/1000000</f>
        <v>-24.988171977131465</v>
      </c>
      <c r="F33" s="11">
        <f>Pohjatiedot!WZ18/1000000</f>
        <v>-43.144327302407639</v>
      </c>
      <c r="G33" s="58">
        <f t="shared" si="5"/>
        <v>-43.144327302407639</v>
      </c>
      <c r="I33" s="10" t="str">
        <f>Pohjatiedot!SM18</f>
        <v>Etelä-Karjala</v>
      </c>
      <c r="J33" s="57">
        <f>Pohjatiedot!SZ18/1000000</f>
        <v>-5.9996340997076114</v>
      </c>
      <c r="K33" s="11">
        <f>Pohjatiedot!TM18/1000000</f>
        <v>-15.253809924385642</v>
      </c>
      <c r="L33" s="57">
        <f>Pohjatiedot!TZ18/1000000</f>
        <v>-29.837830783277578</v>
      </c>
      <c r="M33" s="11">
        <f>Pohjatiedot!UM18/1000000</f>
        <v>-3.0501584461178504</v>
      </c>
      <c r="N33" s="57">
        <f>Pohjatiedot!UZ18/1000000</f>
        <v>-1.9051023603809107</v>
      </c>
      <c r="O33" s="11">
        <f>Pohjatiedot!VM18/1000000</f>
        <v>-5.5258964181430867</v>
      </c>
      <c r="P33" s="57">
        <f>Pohjatiedot!VZ18/1000000</f>
        <v>27.902027966488383</v>
      </c>
      <c r="Q33" s="11">
        <f>Pohjatiedot!WM18/1000000</f>
        <v>-9.4739232368833477</v>
      </c>
      <c r="R33" s="59">
        <f>Pohjatiedot!WZ18/1000000</f>
        <v>-43.144327302407639</v>
      </c>
    </row>
    <row r="34" spans="2:23" x14ac:dyDescent="0.25">
      <c r="B34" s="56" t="str">
        <f>Pohjatiedot!SM19</f>
        <v>Etelä-Savo</v>
      </c>
      <c r="C34" s="11">
        <f>Pohjatiedot!WN19</f>
        <v>0</v>
      </c>
      <c r="D34" s="57">
        <f>Pohjatiedot!WP19/1000000</f>
        <v>-17.190133471995768</v>
      </c>
      <c r="E34" s="57">
        <f>Pohjatiedot!WU19/1000000</f>
        <v>-48.314397427908908</v>
      </c>
      <c r="F34" s="11">
        <f>Pohjatiedot!WZ19/1000000</f>
        <v>-75.544498379363688</v>
      </c>
      <c r="G34" s="58">
        <f t="shared" si="5"/>
        <v>-75.544498379363688</v>
      </c>
      <c r="I34" s="10" t="str">
        <f>Pohjatiedot!SM19</f>
        <v>Etelä-Savo</v>
      </c>
      <c r="J34" s="57">
        <f>Pohjatiedot!SZ19/1000000</f>
        <v>-9.6349445367717177</v>
      </c>
      <c r="K34" s="11">
        <f>Pohjatiedot!TM19/1000000</f>
        <v>-19.761495538333069</v>
      </c>
      <c r="L34" s="57">
        <f>Pohjatiedot!TZ19/1000000</f>
        <v>-41.099382785392876</v>
      </c>
      <c r="M34" s="11">
        <f>Pohjatiedot!UM19/1000000</f>
        <v>-4.6730827097563248</v>
      </c>
      <c r="N34" s="57">
        <f>Pohjatiedot!UZ19/1000000</f>
        <v>-4.0369983634412465</v>
      </c>
      <c r="O34" s="11">
        <f>Pohjatiedot!VM19/1000000</f>
        <v>-18.425380987645223</v>
      </c>
      <c r="P34" s="57">
        <f>Pohjatiedot!VZ19/1000000</f>
        <v>38.509099556377876</v>
      </c>
      <c r="Q34" s="11">
        <f>Pohjatiedot!WM19/1000000</f>
        <v>-16.422313014401109</v>
      </c>
      <c r="R34" s="59">
        <f>Pohjatiedot!WZ19/1000000</f>
        <v>-75.544498379363688</v>
      </c>
    </row>
    <row r="35" spans="2:23" x14ac:dyDescent="0.25">
      <c r="B35" s="56" t="str">
        <f>Pohjatiedot!SM20</f>
        <v>Pohjois-Savo</v>
      </c>
      <c r="C35" s="11">
        <f>Pohjatiedot!WN20</f>
        <v>0</v>
      </c>
      <c r="D35" s="57">
        <f>Pohjatiedot!WP20/1000000</f>
        <v>-6.8878318277488031</v>
      </c>
      <c r="E35" s="57">
        <f>Pohjatiedot!WU20/1000000</f>
        <v>-8.5276439327328255</v>
      </c>
      <c r="F35" s="11">
        <f>Pohjatiedot!WZ20/1000000</f>
        <v>-16.054554115874147</v>
      </c>
      <c r="G35" s="58">
        <f t="shared" si="5"/>
        <v>-16.054554115874147</v>
      </c>
      <c r="I35" s="10" t="str">
        <f>Pohjatiedot!SM20</f>
        <v>Pohjois-Savo</v>
      </c>
      <c r="J35" s="57">
        <f>Pohjatiedot!SZ20/1000000</f>
        <v>-8.4588553259263506</v>
      </c>
      <c r="K35" s="11">
        <f>Pohjatiedot!TM20/1000000</f>
        <v>-30.460208624620279</v>
      </c>
      <c r="L35" s="57">
        <f>Pohjatiedot!TZ20/1000000</f>
        <v>-43.425160191825043</v>
      </c>
      <c r="M35" s="11">
        <f>Pohjatiedot!UM20/1000000</f>
        <v>-2.7878050660304483</v>
      </c>
      <c r="N35" s="57">
        <f>Pohjatiedot!UZ20/1000000</f>
        <v>8.4506084536746844</v>
      </c>
      <c r="O35" s="11">
        <f>Pohjatiedot!VM20/1000000</f>
        <v>4.2434184524092942</v>
      </c>
      <c r="P35" s="57">
        <f>Pohjatiedot!VZ20/1000000</f>
        <v>67.759922627284851</v>
      </c>
      <c r="Q35" s="11">
        <f>Pohjatiedot!WM20/1000000</f>
        <v>-11.376474440840878</v>
      </c>
      <c r="R35" s="59">
        <f>Pohjatiedot!WZ20/1000000</f>
        <v>-16.054554115874147</v>
      </c>
    </row>
    <row r="36" spans="2:23" x14ac:dyDescent="0.25">
      <c r="B36" s="56" t="str">
        <f>Pohjatiedot!SM21</f>
        <v>Pohjois-Karjala</v>
      </c>
      <c r="C36" s="11">
        <f>Pohjatiedot!WN21</f>
        <v>0</v>
      </c>
      <c r="D36" s="57">
        <f>Pohjatiedot!WP21/1000000</f>
        <v>-5.7376679434816653</v>
      </c>
      <c r="E36" s="57">
        <f>Pohjatiedot!WU21/1000000</f>
        <v>-12.743302549425</v>
      </c>
      <c r="F36" s="11">
        <f>Pohjatiedot!WZ21/1000000</f>
        <v>-20.095361774344163</v>
      </c>
      <c r="G36" s="58">
        <f t="shared" si="5"/>
        <v>-20.095361774344163</v>
      </c>
      <c r="I36" s="10" t="str">
        <f>Pohjatiedot!SM21</f>
        <v>Pohjois-Karjala</v>
      </c>
      <c r="J36" s="57">
        <f>Pohjatiedot!SZ21/1000000</f>
        <v>-5.3058954700289336</v>
      </c>
      <c r="K36" s="11">
        <f>Pohjatiedot!TM21/1000000</f>
        <v>-17.175548970706263</v>
      </c>
      <c r="L36" s="57">
        <f>Pohjatiedot!TZ21/1000000</f>
        <v>-33.701649742403269</v>
      </c>
      <c r="M36" s="11">
        <f>Pohjatiedot!UM21/1000000</f>
        <v>-3.1140559591473504</v>
      </c>
      <c r="N36" s="57">
        <f>Pohjatiedot!UZ21/1000000</f>
        <v>6.2166496660208956</v>
      </c>
      <c r="O36" s="11">
        <f>Pohjatiedot!VM21/1000000</f>
        <v>0.72755717542042198</v>
      </c>
      <c r="P36" s="57">
        <f>Pohjatiedot!VZ21/1000000</f>
        <v>41.812775296148978</v>
      </c>
      <c r="Q36" s="11">
        <f>Pohjatiedot!WM21/1000000</f>
        <v>-9.5551937696486409</v>
      </c>
      <c r="R36" s="59">
        <f>Pohjatiedot!WZ21/1000000</f>
        <v>-20.095361774344163</v>
      </c>
    </row>
    <row r="37" spans="2:23" x14ac:dyDescent="0.25">
      <c r="B37" s="56" t="str">
        <f>Pohjatiedot!SM22</f>
        <v>Keski-Suomi</v>
      </c>
      <c r="C37" s="11">
        <f>Pohjatiedot!WN22</f>
        <v>0</v>
      </c>
      <c r="D37" s="57">
        <f>Pohjatiedot!WP22/1000000</f>
        <v>-4.6258254076680281</v>
      </c>
      <c r="E37" s="57">
        <f>Pohjatiedot!WU22/1000000</f>
        <v>-7.3052331291124544</v>
      </c>
      <c r="F37" s="11">
        <f>Pohjatiedot!WZ22/1000000</f>
        <v>-18.381480421385085</v>
      </c>
      <c r="G37" s="58">
        <f t="shared" si="5"/>
        <v>-18.381480421385085</v>
      </c>
      <c r="I37" s="10" t="str">
        <f>Pohjatiedot!SM22</f>
        <v>Keski-Suomi</v>
      </c>
      <c r="J37" s="57">
        <f>Pohjatiedot!SZ22/1000000</f>
        <v>-6.5863404856002967</v>
      </c>
      <c r="K37" s="11">
        <f>Pohjatiedot!TM22/1000000</f>
        <v>-33.744963290075617</v>
      </c>
      <c r="L37" s="57">
        <f>Pohjatiedot!TZ22/1000000</f>
        <v>-63.48411611615272</v>
      </c>
      <c r="M37" s="11">
        <f>Pohjatiedot!UM22/1000000</f>
        <v>-0.73640725006407937</v>
      </c>
      <c r="N37" s="57">
        <f>Pohjatiedot!UZ22/1000000</f>
        <v>11.744513007980178</v>
      </c>
      <c r="O37" s="11">
        <f>Pohjatiedot!VM22/1000000</f>
        <v>10.983364877109327</v>
      </c>
      <c r="P37" s="57">
        <f>Pohjatiedot!VZ22/1000000</f>
        <v>71.46398333855069</v>
      </c>
      <c r="Q37" s="11">
        <f>Pohjatiedot!WM22/1000000</f>
        <v>-8.0215145031325576</v>
      </c>
      <c r="R37" s="59">
        <f>Pohjatiedot!WZ22/1000000</f>
        <v>-18.381480421385085</v>
      </c>
    </row>
    <row r="38" spans="2:23" x14ac:dyDescent="0.25">
      <c r="B38" s="56" t="str">
        <f>Pohjatiedot!SM23</f>
        <v>Etelä-Pohjanmaa</v>
      </c>
      <c r="C38" s="11">
        <f>Pohjatiedot!WN23</f>
        <v>0</v>
      </c>
      <c r="D38" s="57">
        <f>Pohjatiedot!WP23/1000000</f>
        <v>-10.843579776207402</v>
      </c>
      <c r="E38" s="57">
        <f>Pohjatiedot!WU23/1000000</f>
        <v>-24.507909191191942</v>
      </c>
      <c r="F38" s="11">
        <f>Pohjatiedot!WZ23/1000000</f>
        <v>-42.972260547118601</v>
      </c>
      <c r="G38" s="58">
        <f t="shared" si="5"/>
        <v>-42.972260547118601</v>
      </c>
      <c r="I38" s="10" t="str">
        <f>Pohjatiedot!SM23</f>
        <v>Etelä-Pohjanmaa</v>
      </c>
      <c r="J38" s="57">
        <f>Pohjatiedot!SZ23/1000000</f>
        <v>-6.8947060871059964</v>
      </c>
      <c r="K38" s="11">
        <f>Pohjatiedot!TM23/1000000</f>
        <v>-26.918479032682768</v>
      </c>
      <c r="L38" s="57">
        <f>Pohjatiedot!TZ23/1000000</f>
        <v>-45.716031743392222</v>
      </c>
      <c r="M38" s="11">
        <f>Pohjatiedot!UM23/1000000</f>
        <v>-2.4774303191729934</v>
      </c>
      <c r="N38" s="57">
        <f>Pohjatiedot!UZ23/1000000</f>
        <v>3.5855160218172908</v>
      </c>
      <c r="O38" s="11">
        <f>Pohjatiedot!VM23/1000000</f>
        <v>-0.52393442777591437</v>
      </c>
      <c r="P38" s="57">
        <f>Pohjatiedot!VZ23/1000000</f>
        <v>45.077172246483592</v>
      </c>
      <c r="Q38" s="11">
        <f>Pohjatiedot!WM23/1000000</f>
        <v>-9.1043672052895861</v>
      </c>
      <c r="R38" s="59">
        <f>Pohjatiedot!WZ23/1000000</f>
        <v>-42.972260547118601</v>
      </c>
    </row>
    <row r="39" spans="2:23" x14ac:dyDescent="0.25">
      <c r="B39" s="56" t="str">
        <f>Pohjatiedot!SM24</f>
        <v>Pohjanmaa</v>
      </c>
      <c r="C39" s="11">
        <f>Pohjatiedot!WN24</f>
        <v>0</v>
      </c>
      <c r="D39" s="57">
        <f>Pohjatiedot!WP24/1000000</f>
        <v>3.8727742394313984</v>
      </c>
      <c r="E39" s="57">
        <f>Pohjatiedot!WU24/1000000</f>
        <v>13.665617817910981</v>
      </c>
      <c r="F39" s="11">
        <f>Pohjatiedot!WZ24/1000000</f>
        <v>13.825983361794046</v>
      </c>
      <c r="G39" s="58">
        <f t="shared" si="5"/>
        <v>13.825983361794046</v>
      </c>
      <c r="I39" s="10" t="str">
        <f>Pohjatiedot!SM24</f>
        <v>Pohjanmaa</v>
      </c>
      <c r="J39" s="57">
        <f>Pohjatiedot!SZ24/1000000</f>
        <v>-2.2205302442900381</v>
      </c>
      <c r="K39" s="11">
        <f>Pohjatiedot!TM24/1000000</f>
        <v>-19.97979581679051</v>
      </c>
      <c r="L39" s="57">
        <f>Pohjatiedot!TZ24/1000000</f>
        <v>-21.904327770140611</v>
      </c>
      <c r="M39" s="11">
        <f>Pohjatiedot!UM24/1000000</f>
        <v>-0.39090483858629604</v>
      </c>
      <c r="N39" s="57">
        <f>Pohjatiedot!UZ24/1000000</f>
        <v>7.7937148817483273</v>
      </c>
      <c r="O39" s="11">
        <f>Pohjatiedot!VM24/1000000</f>
        <v>6.6556273707826055</v>
      </c>
      <c r="P39" s="57">
        <f>Pohjatiedot!VZ24/1000000</f>
        <v>43.399600358632057</v>
      </c>
      <c r="Q39" s="11">
        <f>Pohjatiedot!WM24/1000000</f>
        <v>0.47259942043851172</v>
      </c>
      <c r="R39" s="59">
        <f>Pohjatiedot!WZ24/1000000</f>
        <v>13.825983361794046</v>
      </c>
    </row>
    <row r="40" spans="2:23" x14ac:dyDescent="0.25">
      <c r="B40" s="56" t="str">
        <f>Pohjatiedot!SM25</f>
        <v>Keski-Pohjanmaa</v>
      </c>
      <c r="C40" s="11">
        <f>Pohjatiedot!WN25</f>
        <v>0</v>
      </c>
      <c r="D40" s="57">
        <f>Pohjatiedot!WP25/1000000</f>
        <v>1.5252136806424208</v>
      </c>
      <c r="E40" s="57">
        <f>Pohjatiedot!WU25/1000000</f>
        <v>4.7473096134897057</v>
      </c>
      <c r="F40" s="11">
        <f>Pohjatiedot!WZ25/1000000</f>
        <v>3.0515517108238357</v>
      </c>
      <c r="G40" s="58">
        <f t="shared" si="5"/>
        <v>3.0515517108238357</v>
      </c>
      <c r="I40" s="10" t="str">
        <f>Pohjatiedot!SM25</f>
        <v>Keski-Pohjanmaa</v>
      </c>
      <c r="J40" s="57">
        <f>Pohjatiedot!SZ25/1000000</f>
        <v>-0.79966773289357906</v>
      </c>
      <c r="K40" s="11">
        <f>Pohjatiedot!TM25/1000000</f>
        <v>-9.4568131864982696</v>
      </c>
      <c r="L40" s="57">
        <f>Pohjatiedot!TZ25/1000000</f>
        <v>-12.239311971234571</v>
      </c>
      <c r="M40" s="11">
        <f>Pohjatiedot!UM25/1000000</f>
        <v>-0.35571570172591693</v>
      </c>
      <c r="N40" s="57">
        <f>Pohjatiedot!UZ25/1000000</f>
        <v>2.2680943846998125</v>
      </c>
      <c r="O40" s="11">
        <f>Pohjatiedot!VM25/1000000</f>
        <v>2.469932235404726</v>
      </c>
      <c r="P40" s="57">
        <f>Pohjatiedot!VZ25/1000000</f>
        <v>21.804856812701868</v>
      </c>
      <c r="Q40" s="11">
        <f>Pohjatiedot!WM25/1000000</f>
        <v>-0.63982312963023702</v>
      </c>
      <c r="R40" s="59">
        <f>Pohjatiedot!WZ25/1000000</f>
        <v>3.0515517108238357</v>
      </c>
    </row>
    <row r="41" spans="2:23" x14ac:dyDescent="0.25">
      <c r="B41" s="56" t="str">
        <f>Pohjatiedot!SM26</f>
        <v>Pohjois-Pohjanmaa</v>
      </c>
      <c r="C41" s="11">
        <f>Pohjatiedot!WN26</f>
        <v>0</v>
      </c>
      <c r="D41" s="57">
        <f>Pohjatiedot!WP26/1000000</f>
        <v>11.869566823285085</v>
      </c>
      <c r="E41" s="57">
        <f>Pohjatiedot!WU26/1000000</f>
        <v>33.006813146841459</v>
      </c>
      <c r="F41" s="11">
        <f>Pohjatiedot!WZ26/1000000</f>
        <v>44.517639475823863</v>
      </c>
      <c r="G41" s="58">
        <f t="shared" si="5"/>
        <v>44.517639475823863</v>
      </c>
      <c r="I41" s="10" t="str">
        <f>Pohjatiedot!SM26</f>
        <v>Pohjois-Pohjanmaa</v>
      </c>
      <c r="J41" s="57">
        <f>Pohjatiedot!SZ26/1000000</f>
        <v>-8.4713615082648772</v>
      </c>
      <c r="K41" s="11">
        <f>Pohjatiedot!TM26/1000000</f>
        <v>-55.933322159983788</v>
      </c>
      <c r="L41" s="57">
        <f>Pohjatiedot!TZ26/1000000</f>
        <v>-108.25118161365147</v>
      </c>
      <c r="M41" s="11">
        <f>Pohjatiedot!UM26/1000000</f>
        <v>-0.64424602238816742</v>
      </c>
      <c r="N41" s="57">
        <f>Pohjatiedot!UZ26/1000000</f>
        <v>38.002947360336407</v>
      </c>
      <c r="O41" s="11">
        <f>Pohjatiedot!VM26/1000000</f>
        <v>48.97214411087554</v>
      </c>
      <c r="P41" s="57">
        <f>Pohjatiedot!VZ26/1000000</f>
        <v>126.5992395496432</v>
      </c>
      <c r="Q41" s="11">
        <f>Pohjatiedot!WM26/1000000</f>
        <v>4.2434197592570229</v>
      </c>
      <c r="R41" s="59">
        <f>Pohjatiedot!WZ26/1000000</f>
        <v>44.517639475823863</v>
      </c>
    </row>
    <row r="42" spans="2:23" x14ac:dyDescent="0.25">
      <c r="B42" s="56" t="str">
        <f>Pohjatiedot!SM27</f>
        <v>Kainuu</v>
      </c>
      <c r="C42" s="11">
        <f>Pohjatiedot!WN27</f>
        <v>0</v>
      </c>
      <c r="D42" s="57">
        <f>Pohjatiedot!WP27/1000000</f>
        <v>-10.174165006756878</v>
      </c>
      <c r="E42" s="57">
        <f>Pohjatiedot!WU27/1000000</f>
        <v>-30.03357831998877</v>
      </c>
      <c r="F42" s="11">
        <f>Pohjatiedot!WZ27/1000000</f>
        <v>-47.01711625025581</v>
      </c>
      <c r="G42" s="58">
        <f t="shared" si="5"/>
        <v>-47.01711625025581</v>
      </c>
      <c r="I42" s="10" t="str">
        <f>Pohjatiedot!SM27</f>
        <v>Kainuu</v>
      </c>
      <c r="J42" s="57">
        <f>Pohjatiedot!SZ27/1000000</f>
        <v>-6.1005840272725189</v>
      </c>
      <c r="K42" s="11">
        <f>Pohjatiedot!TM27/1000000</f>
        <v>-12.633177879683554</v>
      </c>
      <c r="L42" s="57">
        <f>Pohjatiedot!TZ27/1000000</f>
        <v>-21.879973867235421</v>
      </c>
      <c r="M42" s="11">
        <f>Pohjatiedot!UM27/1000000</f>
        <v>-3.2756679140030394</v>
      </c>
      <c r="N42" s="57">
        <f>Pohjatiedot!UZ27/1000000</f>
        <v>-2.4860806194960325</v>
      </c>
      <c r="O42" s="11">
        <f>Pohjatiedot!VM27/1000000</f>
        <v>-9.1752968373426746</v>
      </c>
      <c r="P42" s="57">
        <f>Pohjatiedot!VZ27/1000000</f>
        <v>16.859991037918558</v>
      </c>
      <c r="Q42" s="11">
        <f>Pohjatiedot!WM27/1000000</f>
        <v>-8.3263261431411344</v>
      </c>
      <c r="R42" s="59">
        <f>Pohjatiedot!WZ27/1000000</f>
        <v>-47.01711625025581</v>
      </c>
    </row>
    <row r="43" spans="2:23" ht="15.75" thickBot="1" x14ac:dyDescent="0.3">
      <c r="B43" s="56" t="str">
        <f>Pohjatiedot!SM28</f>
        <v>Lappi</v>
      </c>
      <c r="C43" s="11">
        <f>Pohjatiedot!WN28</f>
        <v>0</v>
      </c>
      <c r="D43" s="57">
        <f>Pohjatiedot!WP28/1000000</f>
        <v>-6.3408680237818178</v>
      </c>
      <c r="E43" s="57">
        <f>Pohjatiedot!WU28/1000000</f>
        <v>-5.8141036803526811</v>
      </c>
      <c r="F43" s="11">
        <f>Pohjatiedot!WZ28/1000000</f>
        <v>-17.467469960092263</v>
      </c>
      <c r="G43" s="58">
        <f t="shared" si="5"/>
        <v>-17.467469960092263</v>
      </c>
      <c r="I43" s="10" t="str">
        <f>Pohjatiedot!SM28</f>
        <v>Lappi</v>
      </c>
      <c r="J43" s="57">
        <f>Pohjatiedot!SZ28/1000000</f>
        <v>-7.6966513000256267</v>
      </c>
      <c r="K43" s="11">
        <f>Pohjatiedot!TM28/1000000</f>
        <v>-18.020984891231535</v>
      </c>
      <c r="L43" s="57">
        <f>Pohjatiedot!TZ28/1000000</f>
        <v>-37.552168230016164</v>
      </c>
      <c r="M43" s="11">
        <f>Pohjatiedot!UM28/1000000</f>
        <v>-3.7463708361936732</v>
      </c>
      <c r="N43" s="57">
        <f>Pohjatiedot!UZ28/1000000</f>
        <v>5.9380473153330406</v>
      </c>
      <c r="O43" s="11">
        <f>Pohjatiedot!VM28/1000000</f>
        <v>0.76775482204159951</v>
      </c>
      <c r="P43" s="57">
        <f>Pohjatiedot!VZ28/1000000</f>
        <v>50.441267560334417</v>
      </c>
      <c r="Q43" s="11">
        <f>Pohjatiedot!WM28/1000000</f>
        <v>-7.5983644003343365</v>
      </c>
      <c r="R43" s="59">
        <f>Pohjatiedot!WZ28/1000000</f>
        <v>-17.467469960092263</v>
      </c>
    </row>
    <row r="44" spans="2:23" ht="15.75" thickBot="1" x14ac:dyDescent="0.3">
      <c r="B44" s="60" t="s">
        <v>151</v>
      </c>
      <c r="C44" s="14">
        <f>Pohjatiedot!WN29</f>
        <v>0</v>
      </c>
      <c r="D44" s="61">
        <f>Pohjatiedot!WP29/1000000</f>
        <v>142.08390652260667</v>
      </c>
      <c r="E44" s="61">
        <f>Pohjatiedot!WU29/1000000</f>
        <v>657.11849498992819</v>
      </c>
      <c r="F44" s="14">
        <f>Pohjatiedot!WZ29/1000000</f>
        <v>982.56343109579575</v>
      </c>
      <c r="G44" s="62">
        <f t="shared" si="5"/>
        <v>982.56343109579575</v>
      </c>
      <c r="I44" s="60" t="s">
        <v>151</v>
      </c>
      <c r="J44" s="61">
        <f>Pohjatiedot!SZ29/1000000</f>
        <v>-47.488575306432175</v>
      </c>
      <c r="K44" s="14">
        <f>Pohjatiedot!TM29/1000000</f>
        <v>-564.28089591598587</v>
      </c>
      <c r="L44" s="61">
        <f>Pohjatiedot!TZ29/1000000</f>
        <v>-816.08268680915728</v>
      </c>
      <c r="M44" s="14">
        <f>Pohjatiedot!UM29/1000000</f>
        <v>30.549277524206637</v>
      </c>
      <c r="N44" s="61">
        <f>Pohjatiedot!UZ29/1000000</f>
        <v>345.14452059778546</v>
      </c>
      <c r="O44" s="14">
        <f>Pohjatiedot!VM29/1000000</f>
        <v>443.41131358375333</v>
      </c>
      <c r="P44" s="61">
        <f>Pohjatiedot!VZ29/1000000</f>
        <v>1534.3968670498396</v>
      </c>
      <c r="Q44" s="14">
        <f>Pohjatiedot!WM29/1000000</f>
        <v>56.91361037178639</v>
      </c>
      <c r="R44" s="63">
        <f>Pohjatiedot!WZ29/1000000</f>
        <v>982.56343109579575</v>
      </c>
    </row>
    <row r="45" spans="2:23" x14ac:dyDescent="0.25">
      <c r="B45" s="33"/>
      <c r="C45" s="38"/>
      <c r="D45" s="38"/>
      <c r="E45" s="38"/>
      <c r="F45" s="38"/>
      <c r="G45" s="9"/>
      <c r="I45" s="33"/>
      <c r="J45" s="38"/>
      <c r="K45" s="38"/>
      <c r="L45" s="38"/>
      <c r="M45" s="38"/>
      <c r="N45" s="38"/>
      <c r="O45" s="38"/>
      <c r="P45" s="38"/>
      <c r="Q45" s="38"/>
      <c r="R45" s="38"/>
    </row>
    <row r="47" spans="2:23" ht="15.75" thickBot="1" x14ac:dyDescent="0.3">
      <c r="B47" s="18" t="s">
        <v>186</v>
      </c>
      <c r="D47" t="s">
        <v>196</v>
      </c>
    </row>
    <row r="48" spans="2:23" ht="75.75" thickBot="1" x14ac:dyDescent="0.3">
      <c r="B48" s="50" t="s">
        <v>188</v>
      </c>
      <c r="C48" s="2">
        <v>2018</v>
      </c>
      <c r="D48" s="51">
        <v>2020</v>
      </c>
      <c r="E48" s="51">
        <v>2025</v>
      </c>
      <c r="F48" s="2">
        <v>2030</v>
      </c>
      <c r="G48" s="50" t="s">
        <v>31</v>
      </c>
      <c r="I48" s="1" t="s">
        <v>169</v>
      </c>
      <c r="J48" s="51" t="s">
        <v>170</v>
      </c>
      <c r="K48" s="2" t="s">
        <v>171</v>
      </c>
      <c r="L48" s="51" t="s">
        <v>172</v>
      </c>
      <c r="M48" s="2" t="s">
        <v>173</v>
      </c>
      <c r="N48" s="51" t="s">
        <v>174</v>
      </c>
      <c r="O48" s="2" t="s">
        <v>175</v>
      </c>
      <c r="P48" s="51" t="s">
        <v>176</v>
      </c>
      <c r="Q48" s="2" t="s">
        <v>177</v>
      </c>
      <c r="R48" s="50" t="s">
        <v>187</v>
      </c>
      <c r="T48" s="50" t="s">
        <v>185</v>
      </c>
      <c r="U48" s="50" t="s">
        <v>179</v>
      </c>
      <c r="V48" s="50" t="s">
        <v>180</v>
      </c>
      <c r="W48" s="50" t="s">
        <v>181</v>
      </c>
    </row>
    <row r="49" spans="2:23" x14ac:dyDescent="0.25">
      <c r="B49" s="52" t="str">
        <f t="shared" ref="B49:B67" si="6">B4</f>
        <v>Uusimaa</v>
      </c>
      <c r="C49" s="7">
        <f>IFERROR(C4*1000000/Väestö!GY40,0)</f>
        <v>0</v>
      </c>
      <c r="D49" s="53">
        <f>IFERROR(D4*1000000/Väestö!HA40,0)</f>
        <v>151.70654422562049</v>
      </c>
      <c r="E49" s="53">
        <f>IFERROR(E4*1000000/Väestö!HF40,0)</f>
        <v>495.16745947887256</v>
      </c>
      <c r="F49" s="7">
        <f>IFERROR(F4*1000000/Väestö!HK40,0)</f>
        <v>778.15652348185358</v>
      </c>
      <c r="G49" s="54">
        <f>F49-C49</f>
        <v>778.15652348185358</v>
      </c>
      <c r="I49" s="6" t="str">
        <f>B49</f>
        <v>Uusimaa</v>
      </c>
      <c r="J49" s="53">
        <f>IFERROR(J4*1000000/Väestö!$HK40,0)</f>
        <v>26.339796690127194</v>
      </c>
      <c r="K49" s="7">
        <f>IFERROR(K4*1000000/Väestö!$HK40,0)</f>
        <v>5.7690178034900272</v>
      </c>
      <c r="L49" s="53">
        <f>IFERROR(L4*1000000/Väestö!$HK40,0)</f>
        <v>72.41558108765102</v>
      </c>
      <c r="M49" s="7">
        <f>IFERROR(M4*1000000/Väestö!$HK40,0)</f>
        <v>34.782921768396804</v>
      </c>
      <c r="N49" s="53">
        <f>IFERROR(N4*1000000/Väestö!$HK40,0)</f>
        <v>102.43614715122008</v>
      </c>
      <c r="O49" s="7">
        <f>IFERROR(O4*1000000/Väestö!$HK40,0)</f>
        <v>171.92989986427796</v>
      </c>
      <c r="P49" s="53">
        <f>IFERROR(P4*1000000/Väestö!$HK40,0)</f>
        <v>273.16802738728506</v>
      </c>
      <c r="Q49" s="7">
        <f>IFERROR(Q4*1000000/Väestö!$HK40,0)</f>
        <v>91.315131729405607</v>
      </c>
      <c r="R49" s="55">
        <f>SUM(J49:Q49)</f>
        <v>778.1565234818537</v>
      </c>
      <c r="T49" s="52" t="str">
        <f>B49</f>
        <v>Uusimaa</v>
      </c>
      <c r="U49" s="54">
        <f>G49</f>
        <v>778.15652348185358</v>
      </c>
      <c r="V49" s="54">
        <f>G71</f>
        <v>590.71615825388858</v>
      </c>
      <c r="W49" s="54">
        <f>V49-U49</f>
        <v>-187.440365227965</v>
      </c>
    </row>
    <row r="50" spans="2:23" x14ac:dyDescent="0.25">
      <c r="B50" s="56" t="str">
        <f t="shared" si="6"/>
        <v>Varsinais-Suomi</v>
      </c>
      <c r="C50" s="11">
        <f>IFERROR(C5*1000000/Väestö!GY41,0)</f>
        <v>0</v>
      </c>
      <c r="D50" s="57">
        <f>IFERROR(D5*1000000/Väestö!HA41,0)</f>
        <v>88.850363550095537</v>
      </c>
      <c r="E50" s="57">
        <f>IFERROR(E5*1000000/Väestö!HF41,0)</f>
        <v>329.30470296409271</v>
      </c>
      <c r="F50" s="11">
        <f>IFERROR(F5*1000000/Väestö!HK41,0)</f>
        <v>539.56792646175109</v>
      </c>
      <c r="G50" s="58">
        <f t="shared" ref="G50:G67" si="7">F50-C50</f>
        <v>539.56792646175109</v>
      </c>
      <c r="I50" s="10" t="str">
        <f t="shared" ref="I50:I67" si="8">B50</f>
        <v>Varsinais-Suomi</v>
      </c>
      <c r="J50" s="57">
        <f>IFERROR(J5*1000000/Väestö!$HK41,0)</f>
        <v>16.9148909647602</v>
      </c>
      <c r="K50" s="11">
        <f>IFERROR(K5*1000000/Väestö!$HK41,0)</f>
        <v>3.3436383567483974</v>
      </c>
      <c r="L50" s="57">
        <f>IFERROR(L5*1000000/Väestö!$HK41,0)</f>
        <v>35.385741703614222</v>
      </c>
      <c r="M50" s="11">
        <f>IFERROR(M5*1000000/Väestö!$HK41,0)</f>
        <v>14.583138839693571</v>
      </c>
      <c r="N50" s="57">
        <f>IFERROR(N5*1000000/Väestö!$HK41,0)</f>
        <v>68.630816298313079</v>
      </c>
      <c r="O50" s="11">
        <f>IFERROR(O5*1000000/Väestö!$HK41,0)</f>
        <v>100.60017176214703</v>
      </c>
      <c r="P50" s="57">
        <f>IFERROR(P5*1000000/Väestö!$HK41,0)</f>
        <v>263.49903819246703</v>
      </c>
      <c r="Q50" s="11">
        <f>IFERROR(Q5*1000000/Väestö!$HK41,0)</f>
        <v>36.610490344007488</v>
      </c>
      <c r="R50" s="59">
        <f t="shared" ref="R50:R67" si="9">SUM(J50:Q50)</f>
        <v>539.56792646175109</v>
      </c>
      <c r="T50" s="56" t="str">
        <f t="shared" ref="T50:T67" si="10">B50</f>
        <v>Varsinais-Suomi</v>
      </c>
      <c r="U50" s="58">
        <f t="shared" ref="U50:U67" si="11">G50</f>
        <v>539.56792646175109</v>
      </c>
      <c r="V50" s="58">
        <f t="shared" ref="V50:V67" si="12">G72</f>
        <v>226.14816540089197</v>
      </c>
      <c r="W50" s="58">
        <f t="shared" ref="W50:W67" si="13">V50-U50</f>
        <v>-313.41976106085912</v>
      </c>
    </row>
    <row r="51" spans="2:23" x14ac:dyDescent="0.25">
      <c r="B51" s="56" t="str">
        <f t="shared" si="6"/>
        <v>Satakunta</v>
      </c>
      <c r="C51" s="11">
        <f>IFERROR(C6*1000000/Väestö!GY42,0)</f>
        <v>0</v>
      </c>
      <c r="D51" s="57">
        <f>IFERROR(D6*1000000/Väestö!HA42,0)</f>
        <v>43.803120327429454</v>
      </c>
      <c r="E51" s="57">
        <f>IFERROR(E6*1000000/Väestö!HF42,0)</f>
        <v>194.60098459163814</v>
      </c>
      <c r="F51" s="11">
        <f>IFERROR(F6*1000000/Väestö!HK42,0)</f>
        <v>322.7060490366548</v>
      </c>
      <c r="G51" s="58">
        <f t="shared" si="7"/>
        <v>322.7060490366548</v>
      </c>
      <c r="I51" s="10" t="str">
        <f t="shared" si="8"/>
        <v>Satakunta</v>
      </c>
      <c r="J51" s="57">
        <f>IFERROR(J6*1000000/Väestö!$HK42,0)</f>
        <v>0.38246524565932549</v>
      </c>
      <c r="K51" s="11">
        <f>IFERROR(K6*1000000/Väestö!$HK42,0)</f>
        <v>0.33358759404523813</v>
      </c>
      <c r="L51" s="57">
        <f>IFERROR(L6*1000000/Väestö!$HK42,0)</f>
        <v>9.3170951842294709</v>
      </c>
      <c r="M51" s="11">
        <f>IFERROR(M6*1000000/Väestö!$HK42,0)</f>
        <v>0.38919150493909066</v>
      </c>
      <c r="N51" s="57">
        <f>IFERROR(N6*1000000/Väestö!$HK42,0)</f>
        <v>22.892053029817578</v>
      </c>
      <c r="O51" s="11">
        <f>IFERROR(O6*1000000/Väestö!$HK42,0)</f>
        <v>4.7803827060308404</v>
      </c>
      <c r="P51" s="57">
        <f>IFERROR(P6*1000000/Väestö!$HK42,0)</f>
        <v>283.29663342669068</v>
      </c>
      <c r="Q51" s="11">
        <f>IFERROR(Q6*1000000/Väestö!$HK42,0)</f>
        <v>1.3146403452425652</v>
      </c>
      <c r="R51" s="59">
        <f t="shared" si="9"/>
        <v>322.70604903665475</v>
      </c>
      <c r="T51" s="56" t="str">
        <f t="shared" si="10"/>
        <v>Satakunta</v>
      </c>
      <c r="U51" s="58">
        <f t="shared" si="11"/>
        <v>322.7060490366548</v>
      </c>
      <c r="V51" s="58">
        <f t="shared" si="12"/>
        <v>-223.58042614264926</v>
      </c>
      <c r="W51" s="58">
        <f t="shared" si="13"/>
        <v>-546.28647517930403</v>
      </c>
    </row>
    <row r="52" spans="2:23" x14ac:dyDescent="0.25">
      <c r="B52" s="56" t="str">
        <f t="shared" si="6"/>
        <v>Kanta-Häme</v>
      </c>
      <c r="C52" s="11">
        <f>IFERROR(C7*1000000/Väestö!GY43,0)</f>
        <v>0</v>
      </c>
      <c r="D52" s="57">
        <f>IFERROR(D7*1000000/Väestö!HA43,0)</f>
        <v>42.327521808052417</v>
      </c>
      <c r="E52" s="57">
        <f>IFERROR(E7*1000000/Väestö!HF43,0)</f>
        <v>210.39243034035692</v>
      </c>
      <c r="F52" s="11">
        <f>IFERROR(F7*1000000/Väestö!HK43,0)</f>
        <v>377.00840692000543</v>
      </c>
      <c r="G52" s="58">
        <f t="shared" si="7"/>
        <v>377.00840692000543</v>
      </c>
      <c r="I52" s="10" t="str">
        <f t="shared" si="8"/>
        <v>Kanta-Häme</v>
      </c>
      <c r="J52" s="57">
        <f>IFERROR(J7*1000000/Väestö!$HK43,0)</f>
        <v>0</v>
      </c>
      <c r="K52" s="11">
        <f>IFERROR(K7*1000000/Väestö!$HK43,0)</f>
        <v>1.8777358970904185</v>
      </c>
      <c r="L52" s="57">
        <f>IFERROR(L7*1000000/Väestö!$HK43,0)</f>
        <v>2.8773155555373915</v>
      </c>
      <c r="M52" s="11">
        <f>IFERROR(M7*1000000/Väestö!$HK43,0)</f>
        <v>1.2654510043297958E-2</v>
      </c>
      <c r="N52" s="57">
        <f>IFERROR(N7*1000000/Väestö!$HK43,0)</f>
        <v>33.965285384099843</v>
      </c>
      <c r="O52" s="11">
        <f>IFERROR(O7*1000000/Väestö!$HK43,0)</f>
        <v>27.48739605343081</v>
      </c>
      <c r="P52" s="57">
        <f>IFERROR(P7*1000000/Väestö!$HK43,0)</f>
        <v>310.7179282392546</v>
      </c>
      <c r="Q52" s="11">
        <f>IFERROR(Q7*1000000/Väestö!$HK43,0)</f>
        <v>7.0091280549115315E-2</v>
      </c>
      <c r="R52" s="59">
        <f t="shared" si="9"/>
        <v>377.00840692000548</v>
      </c>
      <c r="T52" s="56" t="str">
        <f t="shared" si="10"/>
        <v>Kanta-Häme</v>
      </c>
      <c r="U52" s="58">
        <f t="shared" si="11"/>
        <v>377.00840692000543</v>
      </c>
      <c r="V52" s="58">
        <f t="shared" si="12"/>
        <v>-207.5776409641596</v>
      </c>
      <c r="W52" s="58">
        <f t="shared" si="13"/>
        <v>-584.58604788416505</v>
      </c>
    </row>
    <row r="53" spans="2:23" x14ac:dyDescent="0.25">
      <c r="B53" s="56" t="str">
        <f t="shared" si="6"/>
        <v>Pirkanmaa</v>
      </c>
      <c r="C53" s="11">
        <f>IFERROR(C8*1000000/Väestö!GY44,0)</f>
        <v>0</v>
      </c>
      <c r="D53" s="57">
        <f>IFERROR(D8*1000000/Väestö!HA44,0)</f>
        <v>118.18030736702441</v>
      </c>
      <c r="E53" s="57">
        <f>IFERROR(E8*1000000/Väestö!HF44,0)</f>
        <v>385.95310461602048</v>
      </c>
      <c r="F53" s="11">
        <f>IFERROR(F8*1000000/Väestö!HK44,0)</f>
        <v>608.56127447300514</v>
      </c>
      <c r="G53" s="58">
        <f t="shared" si="7"/>
        <v>608.56127447300514</v>
      </c>
      <c r="I53" s="10" t="str">
        <f t="shared" si="8"/>
        <v>Pirkanmaa</v>
      </c>
      <c r="J53" s="57">
        <f>IFERROR(J8*1000000/Väestö!$HK44,0)</f>
        <v>10.455852790946313</v>
      </c>
      <c r="K53" s="11">
        <f>IFERROR(K8*1000000/Väestö!$HK44,0)</f>
        <v>5.5638355190800235</v>
      </c>
      <c r="L53" s="57">
        <f>IFERROR(L8*1000000/Väestö!$HK44,0)</f>
        <v>47.079786500284428</v>
      </c>
      <c r="M53" s="11">
        <f>IFERROR(M8*1000000/Väestö!$HK44,0)</f>
        <v>24.723709053241716</v>
      </c>
      <c r="N53" s="57">
        <f>IFERROR(N8*1000000/Väestö!$HK44,0)</f>
        <v>68.358046713965734</v>
      </c>
      <c r="O53" s="11">
        <f>IFERROR(O8*1000000/Väestö!$HK44,0)</f>
        <v>137.87050383459891</v>
      </c>
      <c r="P53" s="57">
        <f>IFERROR(P8*1000000/Väestö!$HK44,0)</f>
        <v>261.12633577258123</v>
      </c>
      <c r="Q53" s="11">
        <f>IFERROR(Q8*1000000/Väestö!$HK44,0)</f>
        <v>53.383204288307006</v>
      </c>
      <c r="R53" s="59">
        <f t="shared" si="9"/>
        <v>608.56127447300526</v>
      </c>
      <c r="T53" s="56" t="str">
        <f t="shared" si="10"/>
        <v>Pirkanmaa</v>
      </c>
      <c r="U53" s="58">
        <f t="shared" si="11"/>
        <v>608.56127447300514</v>
      </c>
      <c r="V53" s="58">
        <f t="shared" si="12"/>
        <v>297.19606445789077</v>
      </c>
      <c r="W53" s="58">
        <f t="shared" si="13"/>
        <v>-311.36521001511437</v>
      </c>
    </row>
    <row r="54" spans="2:23" x14ac:dyDescent="0.25">
      <c r="B54" s="56" t="str">
        <f t="shared" si="6"/>
        <v>Päijät-Häme</v>
      </c>
      <c r="C54" s="11">
        <f>IFERROR(C9*1000000/Väestö!GY45,0)</f>
        <v>0</v>
      </c>
      <c r="D54" s="57">
        <f>IFERROR(D9*1000000/Väestö!HA45,0)</f>
        <v>70.521538070315273</v>
      </c>
      <c r="E54" s="57">
        <f>IFERROR(E9*1000000/Väestö!HF45,0)</f>
        <v>263.30787363392807</v>
      </c>
      <c r="F54" s="11">
        <f>IFERROR(F9*1000000/Väestö!HK45,0)</f>
        <v>433.52724325469347</v>
      </c>
      <c r="G54" s="58">
        <f t="shared" si="7"/>
        <v>433.52724325469347</v>
      </c>
      <c r="I54" s="10" t="str">
        <f t="shared" si="8"/>
        <v>Päijät-Häme</v>
      </c>
      <c r="J54" s="57">
        <f>IFERROR(J9*1000000/Väestö!$HK45,0)</f>
        <v>1.754750220813267</v>
      </c>
      <c r="K54" s="11">
        <f>IFERROR(K9*1000000/Väestö!$HK45,0)</f>
        <v>5.7659102825987997E-2</v>
      </c>
      <c r="L54" s="57">
        <f>IFERROR(L9*1000000/Väestö!$HK45,0)</f>
        <v>12.374366354079706</v>
      </c>
      <c r="M54" s="11">
        <f>IFERROR(M9*1000000/Väestö!$HK45,0)</f>
        <v>3.2705214895089552</v>
      </c>
      <c r="N54" s="57">
        <f>IFERROR(N9*1000000/Väestö!$HK45,0)</f>
        <v>65.012529761939916</v>
      </c>
      <c r="O54" s="11">
        <f>IFERROR(O9*1000000/Väestö!$HK45,0)</f>
        <v>44.913587564702716</v>
      </c>
      <c r="P54" s="57">
        <f>IFERROR(P9*1000000/Väestö!$HK45,0)</f>
        <v>303.54023118103783</v>
      </c>
      <c r="Q54" s="11">
        <f>IFERROR(Q9*1000000/Väestö!$HK45,0)</f>
        <v>2.6035975797852502</v>
      </c>
      <c r="R54" s="59">
        <f t="shared" si="9"/>
        <v>433.52724325469359</v>
      </c>
      <c r="T54" s="56" t="str">
        <f t="shared" si="10"/>
        <v>Päijät-Häme</v>
      </c>
      <c r="U54" s="58">
        <f t="shared" si="11"/>
        <v>433.52724325469347</v>
      </c>
      <c r="V54" s="58">
        <f t="shared" si="12"/>
        <v>-1.2864481640608587</v>
      </c>
      <c r="W54" s="58">
        <f t="shared" si="13"/>
        <v>-434.81369141875433</v>
      </c>
    </row>
    <row r="55" spans="2:23" x14ac:dyDescent="0.25">
      <c r="B55" s="56" t="str">
        <f t="shared" si="6"/>
        <v>Kymenlaakso</v>
      </c>
      <c r="C55" s="11">
        <f>IFERROR(C10*1000000/Väestö!GY46,0)</f>
        <v>0</v>
      </c>
      <c r="D55" s="57">
        <f>IFERROR(D10*1000000/Väestö!HA46,0)</f>
        <v>41.366411521067356</v>
      </c>
      <c r="E55" s="57">
        <f>IFERROR(E10*1000000/Väestö!HF46,0)</f>
        <v>185.5181393604415</v>
      </c>
      <c r="F55" s="11">
        <f>IFERROR(F10*1000000/Väestö!HK46,0)</f>
        <v>336.85572275389882</v>
      </c>
      <c r="G55" s="58">
        <f t="shared" si="7"/>
        <v>336.85572275389882</v>
      </c>
      <c r="I55" s="10" t="str">
        <f t="shared" si="8"/>
        <v>Kymenlaakso</v>
      </c>
      <c r="J55" s="57">
        <f>IFERROR(J10*1000000/Väestö!$HK46,0)</f>
        <v>0</v>
      </c>
      <c r="K55" s="11">
        <f>IFERROR(K10*1000000/Väestö!$HK46,0)</f>
        <v>3.7270088441647829E-2</v>
      </c>
      <c r="L55" s="57">
        <f>IFERROR(L10*1000000/Väestö!$HK46,0)</f>
        <v>3.5965732410314728</v>
      </c>
      <c r="M55" s="11">
        <f>IFERROR(M10*1000000/Väestö!$HK46,0)</f>
        <v>1.094065855225604</v>
      </c>
      <c r="N55" s="57">
        <f>IFERROR(N10*1000000/Väestö!$HK46,0)</f>
        <v>8.5469620802689619</v>
      </c>
      <c r="O55" s="11">
        <f>IFERROR(O10*1000000/Väestö!$HK46,0)</f>
        <v>8.5524851799360768E-3</v>
      </c>
      <c r="P55" s="57">
        <f>IFERROR(P10*1000000/Väestö!$HK46,0)</f>
        <v>323.57229900375125</v>
      </c>
      <c r="Q55" s="11">
        <f>IFERROR(Q10*1000000/Väestö!$HK46,0)</f>
        <v>0</v>
      </c>
      <c r="R55" s="59">
        <f t="shared" si="9"/>
        <v>336.85572275389887</v>
      </c>
      <c r="T55" s="56" t="str">
        <f t="shared" si="10"/>
        <v>Kymenlaakso</v>
      </c>
      <c r="U55" s="58">
        <f t="shared" si="11"/>
        <v>336.85572275389882</v>
      </c>
      <c r="V55" s="58">
        <f t="shared" si="12"/>
        <v>-429.94163649946501</v>
      </c>
      <c r="W55" s="58">
        <f t="shared" si="13"/>
        <v>-766.79735925336377</v>
      </c>
    </row>
    <row r="56" spans="2:23" x14ac:dyDescent="0.25">
      <c r="B56" s="56" t="str">
        <f t="shared" si="6"/>
        <v>Etelä-Karjala</v>
      </c>
      <c r="C56" s="11">
        <f>IFERROR(C11*1000000/Väestö!GY47,0)</f>
        <v>0</v>
      </c>
      <c r="D56" s="57">
        <f>IFERROR(D11*1000000/Väestö!HA47,0)</f>
        <v>36.920407017575215</v>
      </c>
      <c r="E56" s="57">
        <f>IFERROR(E11*1000000/Väestö!HF47,0)</f>
        <v>159.47054797485478</v>
      </c>
      <c r="F56" s="11">
        <f>IFERROR(F11*1000000/Väestö!HK47,0)</f>
        <v>273.53118859745524</v>
      </c>
      <c r="G56" s="58">
        <f t="shared" si="7"/>
        <v>273.53118859745524</v>
      </c>
      <c r="I56" s="10" t="str">
        <f t="shared" si="8"/>
        <v>Etelä-Karjala</v>
      </c>
      <c r="J56" s="57">
        <f>IFERROR(J11*1000000/Väestö!$HK47,0)</f>
        <v>0</v>
      </c>
      <c r="K56" s="11">
        <f>IFERROR(K11*1000000/Väestö!$HK47,0)</f>
        <v>0.5425288332121706</v>
      </c>
      <c r="L56" s="57">
        <f>IFERROR(L11*1000000/Väestö!$HK47,0)</f>
        <v>5.2060024776261589</v>
      </c>
      <c r="M56" s="11">
        <f>IFERROR(M11*1000000/Väestö!$HK47,0)</f>
        <v>4.7553737420185163E-2</v>
      </c>
      <c r="N56" s="57">
        <f>IFERROR(N11*1000000/Väestö!$HK47,0)</f>
        <v>10.631802109282191</v>
      </c>
      <c r="O56" s="11">
        <f>IFERROR(O11*1000000/Väestö!$HK47,0)</f>
        <v>21.80781117902858</v>
      </c>
      <c r="P56" s="57">
        <f>IFERROR(P11*1000000/Väestö!$HK47,0)</f>
        <v>235.29549026088594</v>
      </c>
      <c r="Q56" s="11">
        <f>IFERROR(Q11*1000000/Väestö!$HK47,0)</f>
        <v>0</v>
      </c>
      <c r="R56" s="59">
        <f t="shared" si="9"/>
        <v>273.53118859745524</v>
      </c>
      <c r="T56" s="56" t="str">
        <f t="shared" si="10"/>
        <v>Etelä-Karjala</v>
      </c>
      <c r="U56" s="58">
        <f t="shared" si="11"/>
        <v>273.53118859745524</v>
      </c>
      <c r="V56" s="58">
        <f t="shared" si="12"/>
        <v>-361.28528376897845</v>
      </c>
      <c r="W56" s="58">
        <f t="shared" si="13"/>
        <v>-634.81647236643369</v>
      </c>
    </row>
    <row r="57" spans="2:23" x14ac:dyDescent="0.25">
      <c r="B57" s="56" t="str">
        <f t="shared" si="6"/>
        <v>Etelä-Savo</v>
      </c>
      <c r="C57" s="11">
        <f>IFERROR(C12*1000000/Väestö!GY48,0)</f>
        <v>0</v>
      </c>
      <c r="D57" s="57">
        <f>IFERROR(D12*1000000/Väestö!HA48,0)</f>
        <v>41.615625370908454</v>
      </c>
      <c r="E57" s="57">
        <f>IFERROR(E12*1000000/Väestö!HF48,0)</f>
        <v>177.8093084950915</v>
      </c>
      <c r="F57" s="11">
        <f>IFERROR(F12*1000000/Väestö!HK48,0)</f>
        <v>313.54840393762709</v>
      </c>
      <c r="G57" s="58">
        <f t="shared" si="7"/>
        <v>313.54840393762709</v>
      </c>
      <c r="I57" s="10" t="str">
        <f t="shared" si="8"/>
        <v>Etelä-Savo</v>
      </c>
      <c r="J57" s="57">
        <f>IFERROR(J12*1000000/Väestö!$HK48,0)</f>
        <v>0</v>
      </c>
      <c r="K57" s="11">
        <f>IFERROR(K12*1000000/Väestö!$HK48,0)</f>
        <v>0.7754025324673709</v>
      </c>
      <c r="L57" s="57">
        <f>IFERROR(L12*1000000/Väestö!$HK48,0)</f>
        <v>2.5499493610786956</v>
      </c>
      <c r="M57" s="11">
        <f>IFERROR(M12*1000000/Väestö!$HK48,0)</f>
        <v>9.6902970164175817E-2</v>
      </c>
      <c r="N57" s="57">
        <f>IFERROR(N12*1000000/Väestö!$HK48,0)</f>
        <v>7.040357833333573</v>
      </c>
      <c r="O57" s="11">
        <f>IFERROR(O12*1000000/Väestö!$HK48,0)</f>
        <v>0</v>
      </c>
      <c r="P57" s="57">
        <f>IFERROR(P12*1000000/Väestö!$HK48,0)</f>
        <v>303.06766235689435</v>
      </c>
      <c r="Q57" s="11">
        <f>IFERROR(Q12*1000000/Väestö!$HK48,0)</f>
        <v>1.8128883688911572E-2</v>
      </c>
      <c r="R57" s="59">
        <f t="shared" si="9"/>
        <v>313.54840393762709</v>
      </c>
      <c r="T57" s="56" t="str">
        <f t="shared" si="10"/>
        <v>Etelä-Savo</v>
      </c>
      <c r="U57" s="58">
        <f t="shared" si="11"/>
        <v>313.54840393762709</v>
      </c>
      <c r="V57" s="58">
        <f t="shared" si="12"/>
        <v>-592.01832513901252</v>
      </c>
      <c r="W57" s="58">
        <f t="shared" si="13"/>
        <v>-905.5667290766396</v>
      </c>
    </row>
    <row r="58" spans="2:23" x14ac:dyDescent="0.25">
      <c r="B58" s="56" t="str">
        <f t="shared" si="6"/>
        <v>Pohjois-Savo</v>
      </c>
      <c r="C58" s="11">
        <f>IFERROR(C13*1000000/Väestö!GY49,0)</f>
        <v>0</v>
      </c>
      <c r="D58" s="57">
        <f>IFERROR(D13*1000000/Väestö!HA49,0)</f>
        <v>68.740738089919319</v>
      </c>
      <c r="E58" s="57">
        <f>IFERROR(E13*1000000/Väestö!HF49,0)</f>
        <v>269.04971296361305</v>
      </c>
      <c r="F58" s="11">
        <f>IFERROR(F13*1000000/Väestö!HK49,0)</f>
        <v>454.46524227545575</v>
      </c>
      <c r="G58" s="58">
        <f t="shared" si="7"/>
        <v>454.46524227545575</v>
      </c>
      <c r="I58" s="10" t="str">
        <f t="shared" si="8"/>
        <v>Pohjois-Savo</v>
      </c>
      <c r="J58" s="57">
        <f>IFERROR(J13*1000000/Väestö!$HK49,0)</f>
        <v>2.4869308891411919</v>
      </c>
      <c r="K58" s="11">
        <f>IFERROR(K13*1000000/Väestö!$HK49,0)</f>
        <v>0.7042625808512023</v>
      </c>
      <c r="L58" s="57">
        <f>IFERROR(L13*1000000/Väestö!$HK49,0)</f>
        <v>16.883287537451594</v>
      </c>
      <c r="M58" s="11">
        <f>IFERROR(M13*1000000/Väestö!$HK49,0)</f>
        <v>6.2524981386302318</v>
      </c>
      <c r="N58" s="57">
        <f>IFERROR(N13*1000000/Väestö!$HK49,0)</f>
        <v>54.310189265885477</v>
      </c>
      <c r="O58" s="11">
        <f>IFERROR(O13*1000000/Väestö!$HK49,0)</f>
        <v>72.548892884339679</v>
      </c>
      <c r="P58" s="57">
        <f>IFERROR(P13*1000000/Väestö!$HK49,0)</f>
        <v>290.47719963962038</v>
      </c>
      <c r="Q58" s="11">
        <f>IFERROR(Q13*1000000/Väestö!$HK49,0)</f>
        <v>10.801981339535896</v>
      </c>
      <c r="R58" s="59">
        <f t="shared" si="9"/>
        <v>454.46524227545564</v>
      </c>
      <c r="T58" s="56" t="str">
        <f t="shared" si="10"/>
        <v>Pohjois-Savo</v>
      </c>
      <c r="U58" s="58">
        <f t="shared" si="11"/>
        <v>454.46524227545575</v>
      </c>
      <c r="V58" s="58">
        <f t="shared" si="12"/>
        <v>-68.445988266757681</v>
      </c>
      <c r="W58" s="58">
        <f t="shared" si="13"/>
        <v>-522.91123054221339</v>
      </c>
    </row>
    <row r="59" spans="2:23" x14ac:dyDescent="0.25">
      <c r="B59" s="56" t="str">
        <f t="shared" si="6"/>
        <v>Pohjois-Karjala</v>
      </c>
      <c r="C59" s="11">
        <f>IFERROR(C14*1000000/Väestö!GY50,0)</f>
        <v>0</v>
      </c>
      <c r="D59" s="57">
        <f>IFERROR(D14*1000000/Väestö!HA50,0)</f>
        <v>70.557743528028297</v>
      </c>
      <c r="E59" s="57">
        <f>IFERROR(E14*1000000/Väestö!HF50,0)</f>
        <v>256.04532540789353</v>
      </c>
      <c r="F59" s="11">
        <f>IFERROR(F14*1000000/Väestö!HK50,0)</f>
        <v>449.6943321468857</v>
      </c>
      <c r="G59" s="58">
        <f t="shared" si="7"/>
        <v>449.6943321468857</v>
      </c>
      <c r="I59" s="10" t="str">
        <f t="shared" si="8"/>
        <v>Pohjois-Karjala</v>
      </c>
      <c r="J59" s="57">
        <f>IFERROR(J14*1000000/Väestö!$HK50,0)</f>
        <v>6.7126084473930003</v>
      </c>
      <c r="K59" s="11">
        <f>IFERROR(K14*1000000/Väestö!$HK50,0)</f>
        <v>2.1206096680061504</v>
      </c>
      <c r="L59" s="57">
        <f>IFERROR(L14*1000000/Väestö!$HK50,0)</f>
        <v>10.80086389835667</v>
      </c>
      <c r="M59" s="11">
        <f>IFERROR(M14*1000000/Väestö!$HK50,0)</f>
        <v>4.2562307785371303</v>
      </c>
      <c r="N59" s="57">
        <f>IFERROR(N14*1000000/Väestö!$HK50,0)</f>
        <v>64.726395929566763</v>
      </c>
      <c r="O59" s="11">
        <f>IFERROR(O14*1000000/Väestö!$HK50,0)</f>
        <v>72.341378723350743</v>
      </c>
      <c r="P59" s="57">
        <f>IFERROR(P14*1000000/Väestö!$HK50,0)</f>
        <v>273.30928624332654</v>
      </c>
      <c r="Q59" s="11">
        <f>IFERROR(Q14*1000000/Väestö!$HK50,0)</f>
        <v>15.426958458348636</v>
      </c>
      <c r="R59" s="59">
        <f t="shared" si="9"/>
        <v>449.69433214688559</v>
      </c>
      <c r="T59" s="56" t="str">
        <f t="shared" si="10"/>
        <v>Pohjois-Karjala</v>
      </c>
      <c r="U59" s="58">
        <f t="shared" si="11"/>
        <v>449.6943321468857</v>
      </c>
      <c r="V59" s="58">
        <f t="shared" si="12"/>
        <v>-130.71259211734431</v>
      </c>
      <c r="W59" s="58">
        <f t="shared" si="13"/>
        <v>-580.40692426423004</v>
      </c>
    </row>
    <row r="60" spans="2:23" x14ac:dyDescent="0.25">
      <c r="B60" s="56" t="str">
        <f t="shared" si="6"/>
        <v>Keski-Suomi</v>
      </c>
      <c r="C60" s="11">
        <f>IFERROR(C15*1000000/Väestö!GY51,0)</f>
        <v>0</v>
      </c>
      <c r="D60" s="57">
        <f>IFERROR(D15*1000000/Väestö!HA51,0)</f>
        <v>87.35552155642344</v>
      </c>
      <c r="E60" s="57">
        <f>IFERROR(E15*1000000/Väestö!HF51,0)</f>
        <v>317.78425815616379</v>
      </c>
      <c r="F60" s="11">
        <f>IFERROR(F15*1000000/Väestö!HK51,0)</f>
        <v>513.5481551630628</v>
      </c>
      <c r="G60" s="58">
        <f t="shared" si="7"/>
        <v>513.5481551630628</v>
      </c>
      <c r="I60" s="10" t="str">
        <f t="shared" si="8"/>
        <v>Keski-Suomi</v>
      </c>
      <c r="J60" s="57">
        <f>IFERROR(J15*1000000/Väestö!$HK51,0)</f>
        <v>12.305221506933503</v>
      </c>
      <c r="K60" s="11">
        <f>IFERROR(K15*1000000/Väestö!$HK51,0)</f>
        <v>3.2180482373605814</v>
      </c>
      <c r="L60" s="57">
        <f>IFERROR(L15*1000000/Väestö!$HK51,0)</f>
        <v>25.496649642049256</v>
      </c>
      <c r="M60" s="11">
        <f>IFERROR(M15*1000000/Väestö!$HK51,0)</f>
        <v>14.595999902775221</v>
      </c>
      <c r="N60" s="57">
        <f>IFERROR(N15*1000000/Väestö!$HK51,0)</f>
        <v>70.35506249073002</v>
      </c>
      <c r="O60" s="11">
        <f>IFERROR(O15*1000000/Väestö!$HK51,0)</f>
        <v>90.660400668591535</v>
      </c>
      <c r="P60" s="57">
        <f>IFERROR(P15*1000000/Väestö!$HK51,0)</f>
        <v>266.46047453518509</v>
      </c>
      <c r="Q60" s="11">
        <f>IFERROR(Q15*1000000/Väestö!$HK51,0)</f>
        <v>30.45629817943739</v>
      </c>
      <c r="R60" s="59">
        <f t="shared" si="9"/>
        <v>513.54815516306257</v>
      </c>
      <c r="T60" s="56" t="str">
        <f t="shared" si="10"/>
        <v>Keski-Suomi</v>
      </c>
      <c r="U60" s="58">
        <f t="shared" si="11"/>
        <v>513.5481551630628</v>
      </c>
      <c r="V60" s="58">
        <f t="shared" si="12"/>
        <v>-67.973065979539768</v>
      </c>
      <c r="W60" s="58">
        <f t="shared" si="13"/>
        <v>-581.5212211426026</v>
      </c>
    </row>
    <row r="61" spans="2:23" x14ac:dyDescent="0.25">
      <c r="B61" s="56" t="str">
        <f t="shared" si="6"/>
        <v>Etelä-Pohjanmaa</v>
      </c>
      <c r="C61" s="11">
        <f>IFERROR(C16*1000000/Väestö!GY52,0)</f>
        <v>0</v>
      </c>
      <c r="D61" s="57">
        <f>IFERROR(D16*1000000/Väestö!HA52,0)</f>
        <v>64.667225137103912</v>
      </c>
      <c r="E61" s="57">
        <f>IFERROR(E16*1000000/Väestö!HF52,0)</f>
        <v>262.99139781534467</v>
      </c>
      <c r="F61" s="11">
        <f>IFERROR(F16*1000000/Väestö!HK52,0)</f>
        <v>446.31187680841646</v>
      </c>
      <c r="G61" s="58">
        <f t="shared" si="7"/>
        <v>446.31187680841646</v>
      </c>
      <c r="I61" s="10" t="str">
        <f t="shared" si="8"/>
        <v>Etelä-Pohjanmaa</v>
      </c>
      <c r="J61" s="57">
        <f>IFERROR(J16*1000000/Väestö!$HK52,0)</f>
        <v>14.445762083928877</v>
      </c>
      <c r="K61" s="11">
        <f>IFERROR(K16*1000000/Väestö!$HK52,0)</f>
        <v>0.55397867682780388</v>
      </c>
      <c r="L61" s="57">
        <f>IFERROR(L16*1000000/Väestö!$HK52,0)</f>
        <v>19.017738640305822</v>
      </c>
      <c r="M61" s="11">
        <f>IFERROR(M16*1000000/Väestö!$HK52,0)</f>
        <v>10.311690066095327</v>
      </c>
      <c r="N61" s="57">
        <f>IFERROR(N16*1000000/Väestö!$HK52,0)</f>
        <v>47.390520058721371</v>
      </c>
      <c r="O61" s="11">
        <f>IFERROR(O16*1000000/Väestö!$HK52,0)</f>
        <v>75.713697817217877</v>
      </c>
      <c r="P61" s="57">
        <f>IFERROR(P16*1000000/Väestö!$HK52,0)</f>
        <v>256.80950003389722</v>
      </c>
      <c r="Q61" s="11">
        <f>IFERROR(Q16*1000000/Väestö!$HK52,0)</f>
        <v>22.06898943142226</v>
      </c>
      <c r="R61" s="59">
        <f t="shared" si="9"/>
        <v>446.31187680841657</v>
      </c>
      <c r="T61" s="56" t="str">
        <f t="shared" si="10"/>
        <v>Etelä-Pohjanmaa</v>
      </c>
      <c r="U61" s="58">
        <f t="shared" si="11"/>
        <v>446.31187680841646</v>
      </c>
      <c r="V61" s="58">
        <f t="shared" si="12"/>
        <v>-240.54555429549444</v>
      </c>
      <c r="W61" s="58">
        <f t="shared" si="13"/>
        <v>-686.85743110391093</v>
      </c>
    </row>
    <row r="62" spans="2:23" x14ac:dyDescent="0.25">
      <c r="B62" s="56" t="str">
        <f t="shared" si="6"/>
        <v>Pohjanmaa</v>
      </c>
      <c r="C62" s="11">
        <f>IFERROR(C17*1000000/Väestö!GY53,0)</f>
        <v>0</v>
      </c>
      <c r="D62" s="57">
        <f>IFERROR(D17*1000000/Väestö!HA53,0)</f>
        <v>78.515215823340498</v>
      </c>
      <c r="E62" s="57">
        <f>IFERROR(E17*1000000/Väestö!HF53,0)</f>
        <v>264.26485143494523</v>
      </c>
      <c r="F62" s="11">
        <f>IFERROR(F17*1000000/Väestö!HK53,0)</f>
        <v>425.33306223248661</v>
      </c>
      <c r="G62" s="58">
        <f t="shared" si="7"/>
        <v>425.33306223248661</v>
      </c>
      <c r="I62" s="10" t="str">
        <f t="shared" si="8"/>
        <v>Pohjanmaa</v>
      </c>
      <c r="J62" s="57">
        <f>IFERROR(J17*1000000/Väestö!$HK53,0)</f>
        <v>1.6968196454404443</v>
      </c>
      <c r="K62" s="11">
        <f>IFERROR(K17*1000000/Väestö!$HK53,0)</f>
        <v>5.8306965493787644</v>
      </c>
      <c r="L62" s="57">
        <f>IFERROR(L17*1000000/Väestö!$HK53,0)</f>
        <v>51.941699242816938</v>
      </c>
      <c r="M62" s="11">
        <f>IFERROR(M17*1000000/Väestö!$HK53,0)</f>
        <v>5.2694367950315932</v>
      </c>
      <c r="N62" s="57">
        <f>IFERROR(N17*1000000/Väestö!$HK53,0)</f>
        <v>47.886920975716855</v>
      </c>
      <c r="O62" s="11">
        <f>IFERROR(O17*1000000/Väestö!$HK53,0)</f>
        <v>53.982861380257951</v>
      </c>
      <c r="P62" s="57">
        <f>IFERROR(P17*1000000/Väestö!$HK53,0)</f>
        <v>244.58922764970742</v>
      </c>
      <c r="Q62" s="11">
        <f>IFERROR(Q17*1000000/Väestö!$HK53,0)</f>
        <v>14.135399994136691</v>
      </c>
      <c r="R62" s="59">
        <f t="shared" si="9"/>
        <v>425.33306223248667</v>
      </c>
      <c r="T62" s="56" t="str">
        <f t="shared" si="10"/>
        <v>Pohjanmaa</v>
      </c>
      <c r="U62" s="58">
        <f t="shared" si="11"/>
        <v>425.33306223248661</v>
      </c>
      <c r="V62" s="58">
        <f t="shared" si="12"/>
        <v>77.491653701646385</v>
      </c>
      <c r="W62" s="58">
        <f t="shared" si="13"/>
        <v>-347.84140853084023</v>
      </c>
    </row>
    <row r="63" spans="2:23" x14ac:dyDescent="0.25">
      <c r="B63" s="56" t="str">
        <f t="shared" si="6"/>
        <v>Keski-Pohjanmaa</v>
      </c>
      <c r="C63" s="11">
        <f>IFERROR(C18*1000000/Väestö!GY54,0)</f>
        <v>0</v>
      </c>
      <c r="D63" s="57">
        <f>IFERROR(D18*1000000/Väestö!HA54,0)</f>
        <v>93.932370954120671</v>
      </c>
      <c r="E63" s="57">
        <f>IFERROR(E18*1000000/Väestö!HF54,0)</f>
        <v>309.43234864611208</v>
      </c>
      <c r="F63" s="11">
        <f>IFERROR(F18*1000000/Väestö!HK54,0)</f>
        <v>495.8799734609691</v>
      </c>
      <c r="G63" s="58">
        <f t="shared" si="7"/>
        <v>495.8799734609691</v>
      </c>
      <c r="I63" s="10" t="str">
        <f t="shared" si="8"/>
        <v>Keski-Pohjanmaa</v>
      </c>
      <c r="J63" s="57">
        <f>IFERROR(J18*1000000/Väestö!$HK54,0)</f>
        <v>2.5885264031683035</v>
      </c>
      <c r="K63" s="11">
        <f>IFERROR(K18*1000000/Väestö!$HK54,0)</f>
        <v>2.2673360982329904</v>
      </c>
      <c r="L63" s="57">
        <f>IFERROR(L18*1000000/Väestö!$HK54,0)</f>
        <v>40.321167866696676</v>
      </c>
      <c r="M63" s="11">
        <f>IFERROR(M18*1000000/Väestö!$HK54,0)</f>
        <v>3.6903922207265478</v>
      </c>
      <c r="N63" s="57">
        <f>IFERROR(N18*1000000/Väestö!$HK54,0)</f>
        <v>43.451533001288155</v>
      </c>
      <c r="O63" s="11">
        <f>IFERROR(O18*1000000/Väestö!$HK54,0)</f>
        <v>60.119189510994879</v>
      </c>
      <c r="P63" s="57">
        <f>IFERROR(P18*1000000/Väestö!$HK54,0)</f>
        <v>331.36729460903564</v>
      </c>
      <c r="Q63" s="11">
        <f>IFERROR(Q18*1000000/Väestö!$HK54,0)</f>
        <v>12.074533750825845</v>
      </c>
      <c r="R63" s="59">
        <f t="shared" si="9"/>
        <v>495.87997346096904</v>
      </c>
      <c r="T63" s="56" t="str">
        <f t="shared" si="10"/>
        <v>Keski-Pohjanmaa</v>
      </c>
      <c r="U63" s="58">
        <f t="shared" si="11"/>
        <v>495.8799734609691</v>
      </c>
      <c r="V63" s="58">
        <f t="shared" si="12"/>
        <v>46.234230944877972</v>
      </c>
      <c r="W63" s="58">
        <f t="shared" si="13"/>
        <v>-449.6457425160911</v>
      </c>
    </row>
    <row r="64" spans="2:23" x14ac:dyDescent="0.25">
      <c r="B64" s="56" t="str">
        <f t="shared" si="6"/>
        <v>Pohjois-Pohjanmaa</v>
      </c>
      <c r="C64" s="11">
        <f>IFERROR(C19*1000000/Väestö!GY55,0)</f>
        <v>0</v>
      </c>
      <c r="D64" s="57">
        <f>IFERROR(D19*1000000/Väestö!HA55,0)</f>
        <v>117.80756930733628</v>
      </c>
      <c r="E64" s="57">
        <f>IFERROR(E19*1000000/Väestö!HF55,0)</f>
        <v>387.42275443204221</v>
      </c>
      <c r="F64" s="11">
        <f>IFERROR(F19*1000000/Väestö!HK55,0)</f>
        <v>653.26524084356504</v>
      </c>
      <c r="G64" s="58">
        <f t="shared" si="7"/>
        <v>653.26524084356504</v>
      </c>
      <c r="I64" s="10" t="str">
        <f t="shared" si="8"/>
        <v>Pohjois-Pohjanmaa</v>
      </c>
      <c r="J64" s="57">
        <f>IFERROR(J19*1000000/Väestö!$HK55,0)</f>
        <v>8.2272080389799189</v>
      </c>
      <c r="K64" s="11">
        <f>IFERROR(K19*1000000/Väestö!$HK55,0)</f>
        <v>1.0162408379117494</v>
      </c>
      <c r="L64" s="57">
        <f>IFERROR(L19*1000000/Väestö!$HK55,0)</f>
        <v>28.218538615392912</v>
      </c>
      <c r="M64" s="11">
        <f>IFERROR(M19*1000000/Väestö!$HK55,0)</f>
        <v>12.481953432647456</v>
      </c>
      <c r="N64" s="57">
        <f>IFERROR(N19*1000000/Väestö!$HK55,0)</f>
        <v>102.94121611819334</v>
      </c>
      <c r="O64" s="11">
        <f>IFERROR(O19*1000000/Väestö!$HK55,0)</f>
        <v>146.17631579692414</v>
      </c>
      <c r="P64" s="57">
        <f>IFERROR(P19*1000000/Väestö!$HK55,0)</f>
        <v>309.69111345926905</v>
      </c>
      <c r="Q64" s="11">
        <f>IFERROR(Q19*1000000/Väestö!$HK55,0)</f>
        <v>44.512654544246708</v>
      </c>
      <c r="R64" s="59">
        <f t="shared" si="9"/>
        <v>653.26524084356538</v>
      </c>
      <c r="T64" s="56" t="str">
        <f t="shared" si="10"/>
        <v>Pohjois-Pohjanmaa</v>
      </c>
      <c r="U64" s="58">
        <f t="shared" si="11"/>
        <v>653.26524084356504</v>
      </c>
      <c r="V64" s="58">
        <f t="shared" si="12"/>
        <v>108.57298817346226</v>
      </c>
      <c r="W64" s="58">
        <f t="shared" si="13"/>
        <v>-544.69225267010279</v>
      </c>
    </row>
    <row r="65" spans="2:23" x14ac:dyDescent="0.25">
      <c r="B65" s="56" t="str">
        <f t="shared" si="6"/>
        <v>Kainuu</v>
      </c>
      <c r="C65" s="11">
        <f>IFERROR(C20*1000000/Väestö!GY56,0)</f>
        <v>0</v>
      </c>
      <c r="D65" s="57">
        <f>IFERROR(D20*1000000/Väestö!HA56,0)</f>
        <v>33.628639901747498</v>
      </c>
      <c r="E65" s="57">
        <f>IFERROR(E20*1000000/Väestö!HF56,0)</f>
        <v>153.99792408708805</v>
      </c>
      <c r="F65" s="11">
        <f>IFERROR(F20*1000000/Väestö!HK56,0)</f>
        <v>281.69753456500081</v>
      </c>
      <c r="G65" s="58">
        <f t="shared" si="7"/>
        <v>281.69753456500081</v>
      </c>
      <c r="I65" s="10" t="str">
        <f t="shared" si="8"/>
        <v>Kainuu</v>
      </c>
      <c r="J65" s="57">
        <f>IFERROR(J20*1000000/Väestö!$HK56,0)</f>
        <v>0</v>
      </c>
      <c r="K65" s="11">
        <f>IFERROR(K20*1000000/Väestö!$HK56,0)</f>
        <v>0.78803706232691806</v>
      </c>
      <c r="L65" s="57">
        <f>IFERROR(L20*1000000/Väestö!$HK56,0)</f>
        <v>5.9477332970622978</v>
      </c>
      <c r="M65" s="11">
        <f>IFERROR(M20*1000000/Väestö!$HK56,0)</f>
        <v>0</v>
      </c>
      <c r="N65" s="57">
        <f>IFERROR(N20*1000000/Väestö!$HK56,0)</f>
        <v>12.567518458184574</v>
      </c>
      <c r="O65" s="11">
        <f>IFERROR(O20*1000000/Väestö!$HK56,0)</f>
        <v>0.32024388338219961</v>
      </c>
      <c r="P65" s="57">
        <f>IFERROR(P20*1000000/Väestö!$HK56,0)</f>
        <v>262.07400186404476</v>
      </c>
      <c r="Q65" s="11">
        <f>IFERROR(Q20*1000000/Väestö!$HK56,0)</f>
        <v>0</v>
      </c>
      <c r="R65" s="59">
        <f t="shared" si="9"/>
        <v>281.69753456500075</v>
      </c>
      <c r="T65" s="56" t="str">
        <f t="shared" si="10"/>
        <v>Kainuu</v>
      </c>
      <c r="U65" s="58">
        <f t="shared" si="11"/>
        <v>281.69753456500081</v>
      </c>
      <c r="V65" s="58">
        <f t="shared" si="12"/>
        <v>-727.24499621437883</v>
      </c>
      <c r="W65" s="58">
        <f t="shared" si="13"/>
        <v>-1008.9425307793797</v>
      </c>
    </row>
    <row r="66" spans="2:23" ht="15.75" thickBot="1" x14ac:dyDescent="0.3">
      <c r="B66" s="56" t="str">
        <f t="shared" si="6"/>
        <v>Lappi</v>
      </c>
      <c r="C66" s="11">
        <f>IFERROR(C21*1000000/Väestö!GY57,0)</f>
        <v>0</v>
      </c>
      <c r="D66" s="57">
        <f>IFERROR(D21*1000000/Väestö!HA57,0)</f>
        <v>77.673209451262139</v>
      </c>
      <c r="E66" s="57">
        <f>IFERROR(E21*1000000/Väestö!HF57,0)</f>
        <v>317.88564020795252</v>
      </c>
      <c r="F66" s="11">
        <f>IFERROR(F21*1000000/Väestö!HK57,0)</f>
        <v>504.64137816754146</v>
      </c>
      <c r="G66" s="58">
        <f t="shared" si="7"/>
        <v>504.64137816754146</v>
      </c>
      <c r="I66" s="10" t="str">
        <f t="shared" si="8"/>
        <v>Lappi</v>
      </c>
      <c r="J66" s="57">
        <f>IFERROR(J21*1000000/Väestö!$HK57,0)</f>
        <v>6.5966783620265836</v>
      </c>
      <c r="K66" s="11">
        <f>IFERROR(K21*1000000/Väestö!$HK57,0)</f>
        <v>3.3557510532847212</v>
      </c>
      <c r="L66" s="57">
        <f>IFERROR(L21*1000000/Väestö!$HK57,0)</f>
        <v>31.969257110405287</v>
      </c>
      <c r="M66" s="11">
        <f>IFERROR(M21*1000000/Väestö!$HK57,0)</f>
        <v>6.0684756678658669</v>
      </c>
      <c r="N66" s="57">
        <f>IFERROR(N21*1000000/Väestö!$HK57,0)</f>
        <v>60.086502738904223</v>
      </c>
      <c r="O66" s="11">
        <f>IFERROR(O21*1000000/Väestö!$HK57,0)</f>
        <v>74.182418351901575</v>
      </c>
      <c r="P66" s="57">
        <f>IFERROR(P21*1000000/Väestö!$HK57,0)</f>
        <v>301.23326144873425</v>
      </c>
      <c r="Q66" s="11">
        <f>IFERROR(Q21*1000000/Väestö!$HK57,0)</f>
        <v>21.149033434418946</v>
      </c>
      <c r="R66" s="59">
        <f t="shared" si="9"/>
        <v>504.64137816754146</v>
      </c>
      <c r="T66" s="56" t="str">
        <f t="shared" si="10"/>
        <v>Lappi</v>
      </c>
      <c r="U66" s="58">
        <f t="shared" si="11"/>
        <v>504.64137816754146</v>
      </c>
      <c r="V66" s="58">
        <f t="shared" si="12"/>
        <v>-103.41227013096993</v>
      </c>
      <c r="W66" s="58">
        <f t="shared" si="13"/>
        <v>-608.05364829851135</v>
      </c>
    </row>
    <row r="67" spans="2:23" ht="15.75" thickBot="1" x14ac:dyDescent="0.3">
      <c r="B67" s="60" t="str">
        <f t="shared" si="6"/>
        <v>Manner-Suomi</v>
      </c>
      <c r="C67" s="14">
        <f>IFERROR(C22*1000000/Väestö!GY58,0)</f>
        <v>0</v>
      </c>
      <c r="D67" s="61">
        <f>IFERROR(D22*1000000/Väestö!HA58,0)</f>
        <v>101.81094672393402</v>
      </c>
      <c r="E67" s="61">
        <f>IFERROR(E22*1000000/Väestö!HF58,0)</f>
        <v>357.18029627245494</v>
      </c>
      <c r="F67" s="14">
        <f>IFERROR(F22*1000000/Väestö!HK58,0)</f>
        <v>581.67825445798633</v>
      </c>
      <c r="G67" s="62">
        <f t="shared" si="7"/>
        <v>581.67825445798633</v>
      </c>
      <c r="I67" s="13" t="str">
        <f t="shared" si="8"/>
        <v>Manner-Suomi</v>
      </c>
      <c r="J67" s="61">
        <f>IFERROR(J22*1000000/Väestö!$HK58,0)</f>
        <v>13.521770155901713</v>
      </c>
      <c r="K67" s="14">
        <f>IFERROR(K22*1000000/Väestö!$HK58,0)</f>
        <v>3.5015968239567425</v>
      </c>
      <c r="L67" s="61">
        <f>IFERROR(L22*1000000/Väestö!$HK58,0)</f>
        <v>40.862023864565209</v>
      </c>
      <c r="M67" s="14">
        <f>IFERROR(M22*1000000/Väestö!$HK58,0)</f>
        <v>18.06976851030716</v>
      </c>
      <c r="N67" s="61">
        <f>IFERROR(N22*1000000/Väestö!$HK58,0)</f>
        <v>71.921069253691982</v>
      </c>
      <c r="O67" s="14">
        <f>IFERROR(O22*1000000/Väestö!$HK58,0)</f>
        <v>109.45262559525186</v>
      </c>
      <c r="P67" s="61">
        <f>IFERROR(P22*1000000/Väestö!$HK58,0)</f>
        <v>278.05789666852974</v>
      </c>
      <c r="Q67" s="14">
        <f>IFERROR(Q22*1000000/Väestö!$HK58,0)</f>
        <v>46.291503585782003</v>
      </c>
      <c r="R67" s="63">
        <f t="shared" si="9"/>
        <v>581.67825445798644</v>
      </c>
      <c r="T67" s="60" t="str">
        <f t="shared" si="10"/>
        <v>Manner-Suomi</v>
      </c>
      <c r="U67" s="62">
        <f t="shared" si="11"/>
        <v>581.67825445798633</v>
      </c>
      <c r="V67" s="62">
        <f t="shared" si="12"/>
        <v>177.54623829481972</v>
      </c>
      <c r="W67" s="62">
        <f t="shared" si="13"/>
        <v>-404.13201616316661</v>
      </c>
    </row>
    <row r="68" spans="2:23" x14ac:dyDescent="0.25">
      <c r="B68" s="33"/>
      <c r="C68" s="38"/>
      <c r="D68" s="38"/>
      <c r="E68" s="38"/>
      <c r="F68" s="38"/>
      <c r="G68" s="9"/>
      <c r="I68" s="33"/>
      <c r="J68" s="38"/>
      <c r="K68" s="38"/>
      <c r="L68" s="38"/>
      <c r="M68" s="38"/>
      <c r="N68" s="38"/>
      <c r="O68" s="38"/>
      <c r="P68" s="38"/>
      <c r="Q68" s="38"/>
      <c r="R68" s="38"/>
    </row>
    <row r="69" spans="2:23" ht="15.75" thickBot="1" x14ac:dyDescent="0.3">
      <c r="B69" s="18" t="s">
        <v>189</v>
      </c>
      <c r="D69" t="s">
        <v>196</v>
      </c>
    </row>
    <row r="70" spans="2:23" ht="75.75" thickBot="1" x14ac:dyDescent="0.3">
      <c r="B70" s="50" t="s">
        <v>188</v>
      </c>
      <c r="C70" s="2">
        <v>2018</v>
      </c>
      <c r="D70" s="51">
        <v>2020</v>
      </c>
      <c r="E70" s="51">
        <v>2025</v>
      </c>
      <c r="F70" s="2">
        <v>2030</v>
      </c>
      <c r="G70" s="50" t="s">
        <v>31</v>
      </c>
      <c r="I70" s="1" t="s">
        <v>169</v>
      </c>
      <c r="J70" s="51" t="s">
        <v>170</v>
      </c>
      <c r="K70" s="2" t="s">
        <v>171</v>
      </c>
      <c r="L70" s="51" t="s">
        <v>172</v>
      </c>
      <c r="M70" s="2" t="s">
        <v>173</v>
      </c>
      <c r="N70" s="51" t="s">
        <v>174</v>
      </c>
      <c r="O70" s="2" t="s">
        <v>175</v>
      </c>
      <c r="P70" s="51" t="s">
        <v>176</v>
      </c>
      <c r="Q70" s="2" t="s">
        <v>177</v>
      </c>
      <c r="R70" s="50" t="s">
        <v>187</v>
      </c>
    </row>
    <row r="71" spans="2:23" x14ac:dyDescent="0.25">
      <c r="B71" s="52" t="str">
        <f>B49</f>
        <v>Uusimaa</v>
      </c>
      <c r="C71" s="7">
        <f>IFERROR(C26*1000000/Väestö!GY40,0)</f>
        <v>0</v>
      </c>
      <c r="D71" s="53">
        <f>IFERROR(D26*1000000/Väestö!HA40,0)</f>
        <v>110.14017450660744</v>
      </c>
      <c r="E71" s="53">
        <f>IFERROR(E26*1000000/Väestö!HF40,0)</f>
        <v>381.58741320042026</v>
      </c>
      <c r="F71" s="7">
        <f>IFERROR(F26*1000000/Väestö!HK40,0)</f>
        <v>590.71615825388858</v>
      </c>
      <c r="G71" s="54">
        <f>F71-C71</f>
        <v>590.71615825388858</v>
      </c>
      <c r="I71" s="6" t="str">
        <f>B71</f>
        <v>Uusimaa</v>
      </c>
      <c r="J71" s="53">
        <f>IFERROR(J26*1000000/Väestö!$HK40,0)</f>
        <v>24.117271192023019</v>
      </c>
      <c r="K71" s="7">
        <f>IFERROR(K26*1000000/Väestö!$HK40,0)</f>
        <v>-64.093306071465136</v>
      </c>
      <c r="L71" s="53">
        <f>IFERROR(L26*1000000/Väestö!$HK40,0)</f>
        <v>-32.290414073954054</v>
      </c>
      <c r="M71" s="7">
        <f>IFERROR(M26*1000000/Väestö!$HK40,0)</f>
        <v>32.036071813569791</v>
      </c>
      <c r="N71" s="53">
        <f>IFERROR(N26*1000000/Väestö!$HK40,0)</f>
        <v>102.07686077349297</v>
      </c>
      <c r="O71" s="7">
        <f>IFERROR(O26*1000000/Väestö!$HK40,0)</f>
        <v>169.8663382476862</v>
      </c>
      <c r="P71" s="53">
        <f>IFERROR(P26*1000000/Väestö!$HK40,0)</f>
        <v>273.15592168547801</v>
      </c>
      <c r="Q71" s="7">
        <f>IFERROR(Q26*1000000/Väestö!$HK40,0)</f>
        <v>85.847414687057949</v>
      </c>
      <c r="R71" s="55">
        <f>SUM(J71:Q71)</f>
        <v>590.71615825388881</v>
      </c>
    </row>
    <row r="72" spans="2:23" x14ac:dyDescent="0.25">
      <c r="B72" s="56" t="str">
        <f t="shared" ref="B72:B89" si="14">B50</f>
        <v>Varsinais-Suomi</v>
      </c>
      <c r="C72" s="11">
        <f>IFERROR(C27*1000000/Väestö!GY41,0)</f>
        <v>0</v>
      </c>
      <c r="D72" s="57">
        <f>IFERROR(D27*1000000/Väestö!HA41,0)</f>
        <v>28.166375867014199</v>
      </c>
      <c r="E72" s="57">
        <f>IFERROR(E27*1000000/Väestö!HF41,0)</f>
        <v>144.37604772937814</v>
      </c>
      <c r="F72" s="11">
        <f>IFERROR(F27*1000000/Väestö!HK41,0)</f>
        <v>226.14816540089197</v>
      </c>
      <c r="G72" s="58">
        <f t="shared" ref="G72:G89" si="15">F72-C72</f>
        <v>226.14816540089197</v>
      </c>
      <c r="I72" s="10" t="str">
        <f t="shared" ref="I72:I89" si="16">B72</f>
        <v>Varsinais-Suomi</v>
      </c>
      <c r="J72" s="57">
        <f>IFERROR(J27*1000000/Väestö!$HK41,0)</f>
        <v>5.7899625323734574</v>
      </c>
      <c r="K72" s="11">
        <f>IFERROR(K27*1000000/Väestö!$HK41,0)</f>
        <v>-88.115601267871938</v>
      </c>
      <c r="L72" s="57">
        <f>IFERROR(L27*1000000/Väestö!$HK41,0)</f>
        <v>-128.08358594679549</v>
      </c>
      <c r="M72" s="11">
        <f>IFERROR(M27*1000000/Väestö!$HK41,0)</f>
        <v>6.6384172446571634</v>
      </c>
      <c r="N72" s="57">
        <f>IFERROR(N27*1000000/Väestö!$HK41,0)</f>
        <v>67.206937416431842</v>
      </c>
      <c r="O72" s="11">
        <f>IFERROR(O27*1000000/Väestö!$HK41,0)</f>
        <v>89.361290245366163</v>
      </c>
      <c r="P72" s="57">
        <f>IFERROR(P27*1000000/Väestö!$HK41,0)</f>
        <v>263.28457152149923</v>
      </c>
      <c r="Q72" s="11">
        <f>IFERROR(Q27*1000000/Väestö!$HK41,0)</f>
        <v>10.066173655231601</v>
      </c>
      <c r="R72" s="59">
        <f t="shared" ref="R72:R89" si="17">SUM(J72:Q72)</f>
        <v>226.148165400892</v>
      </c>
    </row>
    <row r="73" spans="2:23" x14ac:dyDescent="0.25">
      <c r="B73" s="56" t="str">
        <f t="shared" si="14"/>
        <v>Satakunta</v>
      </c>
      <c r="C73" s="11">
        <f>IFERROR(C28*1000000/Väestö!GY42,0)</f>
        <v>0</v>
      </c>
      <c r="D73" s="57">
        <f>IFERROR(D28*1000000/Väestö!HA42,0)</f>
        <v>-42.07896921410287</v>
      </c>
      <c r="E73" s="57">
        <f>IFERROR(E28*1000000/Väestö!HF42,0)</f>
        <v>-106.64476865522359</v>
      </c>
      <c r="F73" s="11">
        <f>IFERROR(F28*1000000/Väestö!HK42,0)</f>
        <v>-223.58042614264926</v>
      </c>
      <c r="G73" s="58">
        <f t="shared" si="15"/>
        <v>-223.58042614264926</v>
      </c>
      <c r="I73" s="10" t="str">
        <f t="shared" si="16"/>
        <v>Satakunta</v>
      </c>
      <c r="J73" s="57">
        <f>IFERROR(J28*1000000/Väestö!$HK42,0)</f>
        <v>-36.680684966837546</v>
      </c>
      <c r="K73" s="11">
        <f>IFERROR(K28*1000000/Väestö!$HK42,0)</f>
        <v>-139.8998246562256</v>
      </c>
      <c r="L73" s="57">
        <f>IFERROR(L28*1000000/Väestö!$HK42,0)</f>
        <v>-224.99021803125154</v>
      </c>
      <c r="M73" s="11">
        <f>IFERROR(M28*1000000/Väestö!$HK42,0)</f>
        <v>-22.256173636423718</v>
      </c>
      <c r="N73" s="57">
        <f>IFERROR(N28*1000000/Väestö!$HK42,0)</f>
        <v>13.849989440108599</v>
      </c>
      <c r="O73" s="11">
        <f>IFERROR(O28*1000000/Väestö!$HK42,0)</f>
        <v>-42.231435367788258</v>
      </c>
      <c r="P73" s="57">
        <f>IFERROR(P28*1000000/Väestö!$HK42,0)</f>
        <v>282.09481377642999</v>
      </c>
      <c r="Q73" s="11">
        <f>IFERROR(Q28*1000000/Väestö!$HK42,0)</f>
        <v>-53.46689270066117</v>
      </c>
      <c r="R73" s="59">
        <f t="shared" si="17"/>
        <v>-223.58042614264934</v>
      </c>
    </row>
    <row r="74" spans="2:23" x14ac:dyDescent="0.25">
      <c r="B74" s="56" t="str">
        <f t="shared" si="14"/>
        <v>Kanta-Häme</v>
      </c>
      <c r="C74" s="11">
        <f>IFERROR(C29*1000000/Väestö!GY43,0)</f>
        <v>0</v>
      </c>
      <c r="D74" s="57">
        <f>IFERROR(D29*1000000/Väestö!HA43,0)</f>
        <v>-56.439323024829257</v>
      </c>
      <c r="E74" s="57">
        <f>IFERROR(E29*1000000/Väestö!HF43,0)</f>
        <v>-135.84577317064458</v>
      </c>
      <c r="F74" s="11">
        <f>IFERROR(F29*1000000/Väestö!HK43,0)</f>
        <v>-207.5776409641596</v>
      </c>
      <c r="G74" s="58">
        <f t="shared" si="15"/>
        <v>-207.5776409641596</v>
      </c>
      <c r="I74" s="10" t="str">
        <f t="shared" si="16"/>
        <v>Kanta-Häme</v>
      </c>
      <c r="J74" s="57">
        <f>IFERROR(J29*1000000/Väestö!$HK43,0)</f>
        <v>-30.998854268629472</v>
      </c>
      <c r="K74" s="11">
        <f>IFERROR(K29*1000000/Väestö!$HK43,0)</f>
        <v>-154.07252360141658</v>
      </c>
      <c r="L74" s="57">
        <f>IFERROR(L29*1000000/Väestö!$HK43,0)</f>
        <v>-285.76812936574851</v>
      </c>
      <c r="M74" s="11">
        <f>IFERROR(M29*1000000/Väestö!$HK43,0)</f>
        <v>-19.387506947376423</v>
      </c>
      <c r="N74" s="57">
        <f>IFERROR(N29*1000000/Väestö!$HK43,0)</f>
        <v>25.804723474064453</v>
      </c>
      <c r="O74" s="11">
        <f>IFERROR(O29*1000000/Väestö!$HK43,0)</f>
        <v>10.564663787166285</v>
      </c>
      <c r="P74" s="57">
        <f>IFERROR(P29*1000000/Väestö!$HK43,0)</f>
        <v>310.69335160557881</v>
      </c>
      <c r="Q74" s="11">
        <f>IFERROR(Q29*1000000/Väestö!$HK43,0)</f>
        <v>-64.413365647798088</v>
      </c>
      <c r="R74" s="59">
        <f t="shared" si="17"/>
        <v>-207.57764096415949</v>
      </c>
    </row>
    <row r="75" spans="2:23" x14ac:dyDescent="0.25">
      <c r="B75" s="56" t="str">
        <f t="shared" si="14"/>
        <v>Pirkanmaa</v>
      </c>
      <c r="C75" s="11">
        <f>IFERROR(C30*1000000/Väestö!GY44,0)</f>
        <v>0</v>
      </c>
      <c r="D75" s="57">
        <f>IFERROR(D30*1000000/Väestö!HA44,0)</f>
        <v>56.594725307506295</v>
      </c>
      <c r="E75" s="57">
        <f>IFERROR(E30*1000000/Väestö!HF44,0)</f>
        <v>201.10339431473926</v>
      </c>
      <c r="F75" s="11">
        <f>IFERROR(F30*1000000/Väestö!HK44,0)</f>
        <v>297.19606445789077</v>
      </c>
      <c r="G75" s="58">
        <f t="shared" si="15"/>
        <v>297.19606445789077</v>
      </c>
      <c r="I75" s="10" t="str">
        <f t="shared" si="16"/>
        <v>Pirkanmaa</v>
      </c>
      <c r="J75" s="57">
        <f>IFERROR(J30*1000000/Väestö!$HK44,0)</f>
        <v>-3.9747831273375338</v>
      </c>
      <c r="K75" s="11">
        <f>IFERROR(K30*1000000/Väestö!$HK44,0)</f>
        <v>-80.193335717434138</v>
      </c>
      <c r="L75" s="57">
        <f>IFERROR(L30*1000000/Väestö!$HK44,0)</f>
        <v>-111.73127853263594</v>
      </c>
      <c r="M75" s="11">
        <f>IFERROR(M30*1000000/Väestö!$HK44,0)</f>
        <v>17.506753872091942</v>
      </c>
      <c r="N75" s="57">
        <f>IFERROR(N30*1000000/Väestö!$HK44,0)</f>
        <v>61.11062840745398</v>
      </c>
      <c r="O75" s="11">
        <f>IFERROR(O30*1000000/Väestö!$HK44,0)</f>
        <v>119.11105121320387</v>
      </c>
      <c r="P75" s="57">
        <f>IFERROR(P30*1000000/Väestö!$HK44,0)</f>
        <v>260.46937409690952</v>
      </c>
      <c r="Q75" s="11">
        <f>IFERROR(Q30*1000000/Väestö!$HK44,0)</f>
        <v>34.897654245639011</v>
      </c>
      <c r="R75" s="59">
        <f t="shared" si="17"/>
        <v>297.19606445789071</v>
      </c>
    </row>
    <row r="76" spans="2:23" x14ac:dyDescent="0.25">
      <c r="B76" s="56" t="str">
        <f t="shared" si="14"/>
        <v>Päijät-Häme</v>
      </c>
      <c r="C76" s="11">
        <f>IFERROR(C31*1000000/Väestö!GY45,0)</f>
        <v>0</v>
      </c>
      <c r="D76" s="57">
        <f>IFERROR(D31*1000000/Väestö!HA45,0)</f>
        <v>-5.5620256057893398</v>
      </c>
      <c r="E76" s="57">
        <f>IFERROR(E31*1000000/Väestö!HF45,0)</f>
        <v>14.127623853716253</v>
      </c>
      <c r="F76" s="11">
        <f>IFERROR(F31*1000000/Väestö!HK45,0)</f>
        <v>-1.2864481640608587</v>
      </c>
      <c r="G76" s="58">
        <f t="shared" si="15"/>
        <v>-1.2864481640608587</v>
      </c>
      <c r="I76" s="10" t="str">
        <f t="shared" si="16"/>
        <v>Päijät-Häme</v>
      </c>
      <c r="J76" s="57">
        <f>IFERROR(J31*1000000/Väestö!$HK45,0)</f>
        <v>-18.333721360137154</v>
      </c>
      <c r="K76" s="11">
        <f>IFERROR(K31*1000000/Väestö!$HK45,0)</f>
        <v>-116.51322251724461</v>
      </c>
      <c r="L76" s="57">
        <f>IFERROR(L31*1000000/Väestö!$HK45,0)</f>
        <v>-198.28108122219058</v>
      </c>
      <c r="M76" s="11">
        <f>IFERROR(M31*1000000/Väestö!$HK45,0)</f>
        <v>-8.3756133961777532</v>
      </c>
      <c r="N76" s="57">
        <f>IFERROR(N31*1000000/Väestö!$HK45,0)</f>
        <v>58.530550739573663</v>
      </c>
      <c r="O76" s="11">
        <f>IFERROR(O31*1000000/Väestö!$HK45,0)</f>
        <v>20.396557280911939</v>
      </c>
      <c r="P76" s="57">
        <f>IFERROR(P31*1000000/Väestö!$HK45,0)</f>
        <v>302.91127340887408</v>
      </c>
      <c r="Q76" s="11">
        <f>IFERROR(Q31*1000000/Väestö!$HK45,0)</f>
        <v>-41.621191097670518</v>
      </c>
      <c r="R76" s="59">
        <f t="shared" si="17"/>
        <v>-1.2864481640609569</v>
      </c>
    </row>
    <row r="77" spans="2:23" x14ac:dyDescent="0.25">
      <c r="B77" s="56" t="str">
        <f t="shared" si="14"/>
        <v>Kymenlaakso</v>
      </c>
      <c r="C77" s="11">
        <f>IFERROR(C32*1000000/Väestö!GY46,0)</f>
        <v>0</v>
      </c>
      <c r="D77" s="57">
        <f>IFERROR(D32*1000000/Väestö!HA46,0)</f>
        <v>-91.072321105340492</v>
      </c>
      <c r="E77" s="57">
        <f>IFERROR(E32*1000000/Väestö!HF46,0)</f>
        <v>-256.0038282870143</v>
      </c>
      <c r="F77" s="11">
        <f>IFERROR(F32*1000000/Väestö!HK46,0)</f>
        <v>-429.94163649946501</v>
      </c>
      <c r="G77" s="58">
        <f t="shared" si="15"/>
        <v>-429.94163649946501</v>
      </c>
      <c r="I77" s="10" t="str">
        <f t="shared" si="16"/>
        <v>Kymenlaakso</v>
      </c>
      <c r="J77" s="57">
        <f>IFERROR(J32*1000000/Väestö!$HK46,0)</f>
        <v>-51.674402128639599</v>
      </c>
      <c r="K77" s="11">
        <f>IFERROR(K32*1000000/Väestö!$HK46,0)</f>
        <v>-168.79213349810777</v>
      </c>
      <c r="L77" s="57">
        <f>IFERROR(L32*1000000/Väestö!$HK46,0)</f>
        <v>-293.86534280900719</v>
      </c>
      <c r="M77" s="11">
        <f>IFERROR(M32*1000000/Väestö!$HK46,0)</f>
        <v>-38.796777218475533</v>
      </c>
      <c r="N77" s="57">
        <f>IFERROR(N32*1000000/Väestö!$HK46,0)</f>
        <v>-3.5056785885303499</v>
      </c>
      <c r="O77" s="11">
        <f>IFERROR(O32*1000000/Väestö!$HK46,0)</f>
        <v>-78.902818738562814</v>
      </c>
      <c r="P77" s="57">
        <f>IFERROR(P32*1000000/Väestö!$HK46,0)</f>
        <v>323.4554929564847</v>
      </c>
      <c r="Q77" s="11">
        <f>IFERROR(Q32*1000000/Väestö!$HK46,0)</f>
        <v>-117.85997647462635</v>
      </c>
      <c r="R77" s="59">
        <f t="shared" si="17"/>
        <v>-429.94163649946495</v>
      </c>
    </row>
    <row r="78" spans="2:23" x14ac:dyDescent="0.25">
      <c r="B78" s="56" t="str">
        <f t="shared" si="14"/>
        <v>Etelä-Karjala</v>
      </c>
      <c r="C78" s="11">
        <f>IFERROR(C33*1000000/Väestö!GY47,0)</f>
        <v>0</v>
      </c>
      <c r="D78" s="57">
        <f>IFERROR(D33*1000000/Väestö!HA47,0)</f>
        <v>-66.452002771606374</v>
      </c>
      <c r="E78" s="57">
        <f>IFERROR(E33*1000000/Väestö!HF47,0)</f>
        <v>-202.95456520468693</v>
      </c>
      <c r="F78" s="11">
        <f>IFERROR(F33*1000000/Väestö!HK47,0)</f>
        <v>-361.28528376897845</v>
      </c>
      <c r="G78" s="58">
        <f t="shared" si="15"/>
        <v>-361.28528376897845</v>
      </c>
      <c r="I78" s="10" t="str">
        <f t="shared" si="16"/>
        <v>Etelä-Karjala</v>
      </c>
      <c r="J78" s="57">
        <f>IFERROR(J33*1000000/Väestö!$HK47,0)</f>
        <v>-50.240197118612713</v>
      </c>
      <c r="K78" s="11">
        <f>IFERROR(K33*1000000/Väestö!$HK47,0)</f>
        <v>-127.73352585757411</v>
      </c>
      <c r="L78" s="57">
        <f>IFERROR(L33*1000000/Väestö!$HK47,0)</f>
        <v>-249.85832056270425</v>
      </c>
      <c r="M78" s="11">
        <f>IFERROR(M33*1000000/Väestö!$HK47,0)</f>
        <v>-25.541651212268153</v>
      </c>
      <c r="N78" s="57">
        <f>IFERROR(N33*1000000/Väestö!$HK47,0)</f>
        <v>-15.953092559650566</v>
      </c>
      <c r="O78" s="11">
        <f>IFERROR(O33*1000000/Väestö!$HK47,0)</f>
        <v>-46.273176112202307</v>
      </c>
      <c r="P78" s="57">
        <f>IFERROR(P33*1000000/Väestö!$HK47,0)</f>
        <v>233.64814616173626</v>
      </c>
      <c r="Q78" s="11">
        <f>IFERROR(Q33*1000000/Väestö!$HK47,0)</f>
        <v>-79.333466507702695</v>
      </c>
      <c r="R78" s="59">
        <f t="shared" si="17"/>
        <v>-361.28528376897862</v>
      </c>
    </row>
    <row r="79" spans="2:23" x14ac:dyDescent="0.25">
      <c r="B79" s="56" t="str">
        <f t="shared" si="14"/>
        <v>Etelä-Savo</v>
      </c>
      <c r="C79" s="11">
        <f>IFERROR(C34*1000000/Väestö!GY48,0)</f>
        <v>0</v>
      </c>
      <c r="D79" s="57">
        <f>IFERROR(D34*1000000/Väestö!HA48,0)</f>
        <v>-121.62945031553906</v>
      </c>
      <c r="E79" s="57">
        <f>IFERROR(E34*1000000/Väestö!HF48,0)</f>
        <v>-360.63863601212898</v>
      </c>
      <c r="F79" s="11">
        <f>IFERROR(F34*1000000/Väestö!HK48,0)</f>
        <v>-592.01832513901252</v>
      </c>
      <c r="G79" s="58">
        <f t="shared" si="15"/>
        <v>-592.01832513901252</v>
      </c>
      <c r="I79" s="10" t="str">
        <f t="shared" si="16"/>
        <v>Etelä-Savo</v>
      </c>
      <c r="J79" s="57">
        <f>IFERROR(J34*1000000/Väestö!$HK48,0)</f>
        <v>-75.506011024424737</v>
      </c>
      <c r="K79" s="11">
        <f>IFERROR(K34*1000000/Väestö!$HK48,0)</f>
        <v>-154.86458632759744</v>
      </c>
      <c r="L79" s="57">
        <f>IFERROR(L34*1000000/Väestö!$HK48,0)</f>
        <v>-322.08285557300161</v>
      </c>
      <c r="M79" s="11">
        <f>IFERROR(M34*1000000/Väestö!$HK48,0)</f>
        <v>-36.621470238284743</v>
      </c>
      <c r="N79" s="57">
        <f>IFERROR(N34*1000000/Väestö!$HK48,0)</f>
        <v>-31.636678527026735</v>
      </c>
      <c r="O79" s="11">
        <f>IFERROR(O34*1000000/Väestö!$HK48,0)</f>
        <v>-144.39387945335389</v>
      </c>
      <c r="P79" s="57">
        <f>IFERROR(P34*1000000/Väestö!$HK48,0)</f>
        <v>301.78362569160981</v>
      </c>
      <c r="Q79" s="11">
        <f>IFERROR(Q34*1000000/Väestö!$HK48,0)</f>
        <v>-128.69646968693317</v>
      </c>
      <c r="R79" s="59">
        <f t="shared" si="17"/>
        <v>-592.01832513901252</v>
      </c>
    </row>
    <row r="80" spans="2:23" x14ac:dyDescent="0.25">
      <c r="B80" s="56" t="str">
        <f t="shared" si="14"/>
        <v>Pohjois-Savo</v>
      </c>
      <c r="C80" s="11">
        <f>IFERROR(C35*1000000/Väestö!GY49,0)</f>
        <v>0</v>
      </c>
      <c r="D80" s="57">
        <f>IFERROR(D35*1000000/Väestö!HA49,0)</f>
        <v>-28.264265134754254</v>
      </c>
      <c r="E80" s="57">
        <f>IFERROR(E35*1000000/Väestö!HF49,0)</f>
        <v>-35.661121284375973</v>
      </c>
      <c r="F80" s="11">
        <f>IFERROR(F35*1000000/Väestö!HK49,0)</f>
        <v>-68.445988266757681</v>
      </c>
      <c r="G80" s="58">
        <f t="shared" si="15"/>
        <v>-68.445988266757681</v>
      </c>
      <c r="I80" s="10" t="str">
        <f t="shared" si="16"/>
        <v>Pohjois-Savo</v>
      </c>
      <c r="J80" s="57">
        <f>IFERROR(J35*1000000/Väestö!$HK49,0)</f>
        <v>-36.062958099601595</v>
      </c>
      <c r="K80" s="11">
        <f>IFERROR(K35*1000000/Väestö!$HK49,0)</f>
        <v>-129.86216042352117</v>
      </c>
      <c r="L80" s="57">
        <f>IFERROR(L35*1000000/Väestö!$HK49,0)</f>
        <v>-185.13612919544437</v>
      </c>
      <c r="M80" s="11">
        <f>IFERROR(M35*1000000/Väestö!$HK49,0)</f>
        <v>-11.8853548633193</v>
      </c>
      <c r="N80" s="57">
        <f>IFERROR(N35*1000000/Väestö!$HK49,0)</f>
        <v>36.027798896966573</v>
      </c>
      <c r="O80" s="11">
        <f>IFERROR(O35*1000000/Väestö!$HK49,0)</f>
        <v>18.091126512032396</v>
      </c>
      <c r="P80" s="57">
        <f>IFERROR(P35*1000000/Väestö!$HK49,0)</f>
        <v>288.8834430174407</v>
      </c>
      <c r="Q80" s="11">
        <f>IFERROR(Q35*1000000/Väestö!$HK49,0)</f>
        <v>-48.501754111310966</v>
      </c>
      <c r="R80" s="59">
        <f t="shared" si="17"/>
        <v>-68.445988266757752</v>
      </c>
    </row>
    <row r="81" spans="2:23" x14ac:dyDescent="0.25">
      <c r="B81" s="56" t="str">
        <f t="shared" si="14"/>
        <v>Pohjois-Karjala</v>
      </c>
      <c r="C81" s="11">
        <f>IFERROR(C36*1000000/Väestö!GY50,0)</f>
        <v>0</v>
      </c>
      <c r="D81" s="57">
        <f>IFERROR(D36*1000000/Väestö!HA50,0)</f>
        <v>-35.703996512042025</v>
      </c>
      <c r="E81" s="57">
        <f>IFERROR(E36*1000000/Väestö!HF50,0)</f>
        <v>-81.114317036752965</v>
      </c>
      <c r="F81" s="11">
        <f>IFERROR(F36*1000000/Väestö!HK50,0)</f>
        <v>-130.71259211734431</v>
      </c>
      <c r="G81" s="58">
        <f t="shared" si="15"/>
        <v>-130.71259211734431</v>
      </c>
      <c r="I81" s="10" t="str">
        <f t="shared" si="16"/>
        <v>Pohjois-Karjala</v>
      </c>
      <c r="J81" s="57">
        <f>IFERROR(J36*1000000/Väestö!$HK50,0)</f>
        <v>-34.512807392032713</v>
      </c>
      <c r="K81" s="11">
        <f>IFERROR(K36*1000000/Väestö!$HK50,0)</f>
        <v>-111.72033388648316</v>
      </c>
      <c r="L81" s="57">
        <f>IFERROR(L36*1000000/Väestö!$HK50,0)</f>
        <v>-219.21625726014733</v>
      </c>
      <c r="M81" s="11">
        <f>IFERROR(M36*1000000/Väestö!$HK50,0)</f>
        <v>-20.255735178566972</v>
      </c>
      <c r="N81" s="57">
        <f>IFERROR(N36*1000000/Väestö!$HK50,0)</f>
        <v>40.436912818780748</v>
      </c>
      <c r="O81" s="11">
        <f>IFERROR(O36*1000000/Väestö!$HK50,0)</f>
        <v>4.732479334320443</v>
      </c>
      <c r="P81" s="57">
        <f>IFERROR(P36*1000000/Väestö!$HK50,0)</f>
        <v>271.97600640151023</v>
      </c>
      <c r="Q81" s="11">
        <f>IFERROR(Q36*1000000/Väestö!$HK50,0)</f>
        <v>-62.15285695472555</v>
      </c>
      <c r="R81" s="59">
        <f t="shared" si="17"/>
        <v>-130.71259211734434</v>
      </c>
    </row>
    <row r="82" spans="2:23" x14ac:dyDescent="0.25">
      <c r="B82" s="56" t="str">
        <f t="shared" si="14"/>
        <v>Keski-Suomi</v>
      </c>
      <c r="C82" s="11">
        <f>IFERROR(C37*1000000/Väestö!GY51,0)</f>
        <v>0</v>
      </c>
      <c r="D82" s="57">
        <f>IFERROR(D37*1000000/Väestö!HA51,0)</f>
        <v>-16.831282069852922</v>
      </c>
      <c r="E82" s="57">
        <f>IFERROR(E37*1000000/Väestö!HF51,0)</f>
        <v>-26.77311972612927</v>
      </c>
      <c r="F82" s="11">
        <f>IFERROR(F37*1000000/Väestö!HK51,0)</f>
        <v>-67.973065979539768</v>
      </c>
      <c r="G82" s="58">
        <f t="shared" si="15"/>
        <v>-67.973065979539768</v>
      </c>
      <c r="I82" s="10" t="str">
        <f t="shared" si="16"/>
        <v>Keski-Suomi</v>
      </c>
      <c r="J82" s="57">
        <f>IFERROR(J37*1000000/Väestö!$HK51,0)</f>
        <v>-24.355696392689588</v>
      </c>
      <c r="K82" s="11">
        <f>IFERROR(K37*1000000/Väestö!$HK51,0)</f>
        <v>-124.78584769074973</v>
      </c>
      <c r="L82" s="57">
        <f>IFERROR(L37*1000000/Väestö!$HK51,0)</f>
        <v>-234.75856756323506</v>
      </c>
      <c r="M82" s="11">
        <f>IFERROR(M37*1000000/Väestö!$HK51,0)</f>
        <v>-2.7231679630211905</v>
      </c>
      <c r="N82" s="57">
        <f>IFERROR(N37*1000000/Väestö!$HK51,0)</f>
        <v>43.430155748513172</v>
      </c>
      <c r="O82" s="11">
        <f>IFERROR(O37*1000000/Väestö!$HK51,0)</f>
        <v>40.615498227256282</v>
      </c>
      <c r="P82" s="57">
        <f>IFERROR(P37*1000000/Väestö!$HK51,0)</f>
        <v>264.26740084442037</v>
      </c>
      <c r="Q82" s="11">
        <f>IFERROR(Q37*1000000/Väestö!$HK51,0)</f>
        <v>-29.662841190033973</v>
      </c>
      <c r="R82" s="59">
        <f t="shared" si="17"/>
        <v>-67.973065979539726</v>
      </c>
    </row>
    <row r="83" spans="2:23" x14ac:dyDescent="0.25">
      <c r="B83" s="56" t="str">
        <f t="shared" si="14"/>
        <v>Etelä-Pohjanmaa</v>
      </c>
      <c r="C83" s="11">
        <f>IFERROR(C38*1000000/Väestö!GY52,0)</f>
        <v>0</v>
      </c>
      <c r="D83" s="57">
        <f>IFERROR(D38*1000000/Väestö!HA52,0)</f>
        <v>-57.766802385596108</v>
      </c>
      <c r="E83" s="57">
        <f>IFERROR(E38*1000000/Väestö!HF52,0)</f>
        <v>-133.89154019105862</v>
      </c>
      <c r="F83" s="11">
        <f>IFERROR(F38*1000000/Väestö!HK52,0)</f>
        <v>-240.54555429549444</v>
      </c>
      <c r="G83" s="58">
        <f t="shared" si="15"/>
        <v>-240.54555429549444</v>
      </c>
      <c r="I83" s="10" t="str">
        <f t="shared" si="16"/>
        <v>Etelä-Pohjanmaa</v>
      </c>
      <c r="J83" s="57">
        <f>IFERROR(J38*1000000/Väestö!$HK52,0)</f>
        <v>-38.594453173086265</v>
      </c>
      <c r="K83" s="11">
        <f>IFERROR(K38*1000000/Väestö!$HK52,0)</f>
        <v>-150.68140184546317</v>
      </c>
      <c r="L83" s="57">
        <f>IFERROR(L38*1000000/Väestö!$HK52,0)</f>
        <v>-255.90434517278524</v>
      </c>
      <c r="M83" s="11">
        <f>IFERROR(M38*1000000/Väestö!$HK52,0)</f>
        <v>-13.867896214128541</v>
      </c>
      <c r="N83" s="57">
        <f>IFERROR(N38*1000000/Väestö!$HK52,0)</f>
        <v>20.070620626478718</v>
      </c>
      <c r="O83" s="11">
        <f>IFERROR(O38*1000000/Väestö!$HK52,0)</f>
        <v>-2.932824471862713</v>
      </c>
      <c r="P83" s="57">
        <f>IFERROR(P38*1000000/Väestö!$HK52,0)</f>
        <v>252.32820535969992</v>
      </c>
      <c r="Q83" s="11">
        <f>IFERROR(Q38*1000000/Väestö!$HK52,0)</f>
        <v>-50.963459404347091</v>
      </c>
      <c r="R83" s="59">
        <f t="shared" si="17"/>
        <v>-240.54555429549441</v>
      </c>
    </row>
    <row r="84" spans="2:23" x14ac:dyDescent="0.25">
      <c r="B84" s="56" t="str">
        <f t="shared" si="14"/>
        <v>Pohjanmaa</v>
      </c>
      <c r="C84" s="11">
        <f>IFERROR(C39*1000000/Väestö!GY53,0)</f>
        <v>0</v>
      </c>
      <c r="D84" s="57">
        <f>IFERROR(D39*1000000/Väestö!HA53,0)</f>
        <v>21.451534538437755</v>
      </c>
      <c r="E84" s="57">
        <f>IFERROR(E39*1000000/Väestö!HF53,0)</f>
        <v>76.016809262400386</v>
      </c>
      <c r="F84" s="11">
        <f>IFERROR(F39*1000000/Väestö!HK53,0)</f>
        <v>77.491653701646385</v>
      </c>
      <c r="G84" s="58">
        <f t="shared" si="15"/>
        <v>77.491653701646385</v>
      </c>
      <c r="I84" s="10" t="str">
        <f t="shared" si="16"/>
        <v>Pohjanmaa</v>
      </c>
      <c r="J84" s="57">
        <f>IFERROR(J39*1000000/Väestö!$HK53,0)</f>
        <v>-12.445592926145972</v>
      </c>
      <c r="K84" s="11">
        <f>IFERROR(K39*1000000/Väestö!$HK53,0)</f>
        <v>-111.98244478889866</v>
      </c>
      <c r="L84" s="57">
        <f>IFERROR(L39*1000000/Väestö!$HK53,0)</f>
        <v>-122.7690311577837</v>
      </c>
      <c r="M84" s="11">
        <f>IFERROR(M39*1000000/Väestö!$HK53,0)</f>
        <v>-2.1909372801455902</v>
      </c>
      <c r="N84" s="57">
        <f>IFERROR(N39*1000000/Väestö!$HK53,0)</f>
        <v>43.682090370130574</v>
      </c>
      <c r="O84" s="11">
        <f>IFERROR(O39*1000000/Väestö!$HK53,0)</f>
        <v>37.303355420569588</v>
      </c>
      <c r="P84" s="57">
        <f>IFERROR(P39*1000000/Väestö!$HK53,0)</f>
        <v>243.24539627860295</v>
      </c>
      <c r="Q84" s="11">
        <f>IFERROR(Q39*1000000/Väestö!$HK53,0)</f>
        <v>2.6488177853172123</v>
      </c>
      <c r="R84" s="59">
        <f t="shared" si="17"/>
        <v>77.491653701646371</v>
      </c>
    </row>
    <row r="85" spans="2:23" x14ac:dyDescent="0.25">
      <c r="B85" s="56" t="str">
        <f t="shared" si="14"/>
        <v>Keski-Pohjanmaa</v>
      </c>
      <c r="C85" s="11">
        <f>IFERROR(C40*1000000/Väestö!GY54,0)</f>
        <v>0</v>
      </c>
      <c r="D85" s="57">
        <f>IFERROR(D40*1000000/Väestö!HA54,0)</f>
        <v>22.402598052971722</v>
      </c>
      <c r="E85" s="57">
        <f>IFERROR(E40*1000000/Väestö!HF54,0)</f>
        <v>70.700248908956553</v>
      </c>
      <c r="F85" s="11">
        <f>IFERROR(F40*1000000/Väestö!HK54,0)</f>
        <v>46.234230944877972</v>
      </c>
      <c r="G85" s="58">
        <f t="shared" si="15"/>
        <v>46.234230944877972</v>
      </c>
      <c r="I85" s="10" t="str">
        <f t="shared" si="16"/>
        <v>Keski-Pohjanmaa</v>
      </c>
      <c r="J85" s="57">
        <f>IFERROR(J40*1000000/Väestö!$HK54,0)</f>
        <v>-12.115810625338309</v>
      </c>
      <c r="K85" s="11">
        <f>IFERROR(K40*1000000/Väestö!$HK54,0)</f>
        <v>-143.28070644068771</v>
      </c>
      <c r="L85" s="57">
        <f>IFERROR(L40*1000000/Väestö!$HK54,0)</f>
        <v>-185.43850142775327</v>
      </c>
      <c r="M85" s="11">
        <f>IFERROR(M40*1000000/Väestö!$HK54,0)</f>
        <v>-5.3894685271039808</v>
      </c>
      <c r="N85" s="57">
        <f>IFERROR(N40*1000000/Väestö!$HK54,0)</f>
        <v>34.364025100751682</v>
      </c>
      <c r="O85" s="11">
        <f>IFERROR(O40*1000000/Väestö!$HK54,0)</f>
        <v>37.422081685475078</v>
      </c>
      <c r="P85" s="57">
        <f>IFERROR(P40*1000000/Väestö!$HK54,0)</f>
        <v>330.36660726495961</v>
      </c>
      <c r="Q85" s="11">
        <f>IFERROR(Q40*1000000/Väestö!$HK54,0)</f>
        <v>-9.693996085425244</v>
      </c>
      <c r="R85" s="59">
        <f t="shared" si="17"/>
        <v>46.234230944877865</v>
      </c>
    </row>
    <row r="86" spans="2:23" x14ac:dyDescent="0.25">
      <c r="B86" s="56" t="str">
        <f t="shared" si="14"/>
        <v>Pohjois-Pohjanmaa</v>
      </c>
      <c r="C86" s="11">
        <f>IFERROR(C41*1000000/Väestö!GY55,0)</f>
        <v>0</v>
      </c>
      <c r="D86" s="57">
        <f>IFERROR(D41*1000000/Väestö!HA55,0)</f>
        <v>28.748293866447764</v>
      </c>
      <c r="E86" s="57">
        <f>IFERROR(E41*1000000/Väestö!HF55,0)</f>
        <v>80.018068585188217</v>
      </c>
      <c r="F86" s="11">
        <f>IFERROR(F41*1000000/Väestö!HK55,0)</f>
        <v>108.57298817346226</v>
      </c>
      <c r="G86" s="58">
        <f t="shared" si="15"/>
        <v>108.57298817346226</v>
      </c>
      <c r="I86" s="10" t="str">
        <f t="shared" si="16"/>
        <v>Pohjois-Pohjanmaa</v>
      </c>
      <c r="J86" s="57">
        <f>IFERROR(J41*1000000/Väestö!$HK55,0)</f>
        <v>-20.660597544698195</v>
      </c>
      <c r="K86" s="11">
        <f>IFERROR(K41*1000000/Väestö!$HK55,0)</f>
        <v>-136.41441902319076</v>
      </c>
      <c r="L86" s="57">
        <f>IFERROR(L41*1000000/Väestö!$HK55,0)</f>
        <v>-264.01117398610199</v>
      </c>
      <c r="M86" s="11">
        <f>IFERROR(M41*1000000/Väestö!$HK55,0)</f>
        <v>-1.5712359548519419</v>
      </c>
      <c r="N86" s="57">
        <f>IFERROR(N41*1000000/Väestö!$HK55,0)</f>
        <v>92.684464021307008</v>
      </c>
      <c r="O86" s="11">
        <f>IFERROR(O41*1000000/Väestö!$HK55,0)</f>
        <v>119.43697118681919</v>
      </c>
      <c r="P86" s="57">
        <f>IFERROR(P41*1000000/Väestö!$HK55,0)</f>
        <v>308.75980623045717</v>
      </c>
      <c r="Q86" s="11">
        <f>IFERROR(Q41*1000000/Väestö!$HK55,0)</f>
        <v>10.349173243721781</v>
      </c>
      <c r="R86" s="59">
        <f t="shared" si="17"/>
        <v>108.57298817346226</v>
      </c>
    </row>
    <row r="87" spans="2:23" x14ac:dyDescent="0.25">
      <c r="B87" s="56" t="str">
        <f t="shared" si="14"/>
        <v>Kainuu</v>
      </c>
      <c r="C87" s="11">
        <f>IFERROR(C42*1000000/Väestö!GY56,0)</f>
        <v>0</v>
      </c>
      <c r="D87" s="57">
        <f>IFERROR(D42*1000000/Väestö!HA56,0)</f>
        <v>-142.5252504973997</v>
      </c>
      <c r="E87" s="57">
        <f>IFERROR(E42*1000000/Väestö!HF56,0)</f>
        <v>-443.07769267067107</v>
      </c>
      <c r="F87" s="11">
        <f>IFERROR(F42*1000000/Väestö!HK56,0)</f>
        <v>-727.24499621437883</v>
      </c>
      <c r="G87" s="58">
        <f t="shared" si="15"/>
        <v>-727.24499621437883</v>
      </c>
      <c r="I87" s="10" t="str">
        <f t="shared" si="16"/>
        <v>Kainuu</v>
      </c>
      <c r="J87" s="57">
        <f>IFERROR(J42*1000000/Väestö!$HK56,0)</f>
        <v>-94.361789102605044</v>
      </c>
      <c r="K87" s="11">
        <f>IFERROR(K42*1000000/Väestö!$HK56,0)</f>
        <v>-195.4057613909074</v>
      </c>
      <c r="L87" s="57">
        <f>IFERROR(L42*1000000/Väestö!$HK56,0)</f>
        <v>-338.43210263159767</v>
      </c>
      <c r="M87" s="11">
        <f>IFERROR(M42*1000000/Väestö!$HK56,0)</f>
        <v>-50.666933442685178</v>
      </c>
      <c r="N87" s="57">
        <f>IFERROR(N42*1000000/Väestö!$HK56,0)</f>
        <v>-38.453861804087062</v>
      </c>
      <c r="O87" s="11">
        <f>IFERROR(O42*1000000/Väestö!$HK56,0)</f>
        <v>-141.92041634843505</v>
      </c>
      <c r="P87" s="57">
        <f>IFERROR(P42*1000000/Väestö!$HK56,0)</f>
        <v>260.78469069184632</v>
      </c>
      <c r="Q87" s="11">
        <f>IFERROR(Q42*1000000/Väestö!$HK56,0)</f>
        <v>-128.78882218590795</v>
      </c>
      <c r="R87" s="59">
        <f t="shared" si="17"/>
        <v>-727.24499621437906</v>
      </c>
    </row>
    <row r="88" spans="2:23" ht="15.75" thickBot="1" x14ac:dyDescent="0.3">
      <c r="B88" s="56" t="str">
        <f t="shared" si="14"/>
        <v>Lappi</v>
      </c>
      <c r="C88" s="11">
        <f>IFERROR(C43*1000000/Väestö!GY57,0)</f>
        <v>0</v>
      </c>
      <c r="D88" s="57">
        <f>IFERROR(D43*1000000/Väestö!HA57,0)</f>
        <v>-35.925190784137392</v>
      </c>
      <c r="E88" s="57">
        <f>IFERROR(E43*1000000/Väestö!HF57,0)</f>
        <v>-33.703971944886703</v>
      </c>
      <c r="F88" s="11">
        <f>IFERROR(F43*1000000/Väestö!HK57,0)</f>
        <v>-103.41227013096993</v>
      </c>
      <c r="G88" s="58">
        <f t="shared" si="15"/>
        <v>-103.41227013096993</v>
      </c>
      <c r="I88" s="10" t="str">
        <f t="shared" si="16"/>
        <v>Lappi</v>
      </c>
      <c r="J88" s="57">
        <f>IFERROR(J43*1000000/Väestö!$HK57,0)</f>
        <v>-45.566311844851001</v>
      </c>
      <c r="K88" s="11">
        <f>IFERROR(K43*1000000/Väestö!$HK57,0)</f>
        <v>-106.68923214729377</v>
      </c>
      <c r="L88" s="57">
        <f>IFERROR(L43*1000000/Väestö!$HK57,0)</f>
        <v>-222.31925824852237</v>
      </c>
      <c r="M88" s="11">
        <f>IFERROR(M43*1000000/Väestö!$HK57,0)</f>
        <v>-22.179555127810939</v>
      </c>
      <c r="N88" s="57">
        <f>IFERROR(N43*1000000/Väestö!$HK57,0)</f>
        <v>35.15488816792891</v>
      </c>
      <c r="O88" s="11">
        <f>IFERROR(O43*1000000/Väestö!$HK57,0)</f>
        <v>4.5453216311643381</v>
      </c>
      <c r="P88" s="57">
        <f>IFERROR(P43*1000000/Väestö!$HK57,0)</f>
        <v>298.62630355829054</v>
      </c>
      <c r="Q88" s="11">
        <f>IFERROR(Q43*1000000/Väestö!$HK57,0)</f>
        <v>-44.984426119875771</v>
      </c>
      <c r="R88" s="59">
        <f t="shared" si="17"/>
        <v>-103.41227013097011</v>
      </c>
    </row>
    <row r="89" spans="2:23" ht="15.75" thickBot="1" x14ac:dyDescent="0.3">
      <c r="B89" s="60" t="str">
        <f t="shared" si="14"/>
        <v>Manner-Suomi</v>
      </c>
      <c r="C89" s="14">
        <f>IFERROR(C44*1000000/Väestö!GY58,0)</f>
        <v>0</v>
      </c>
      <c r="D89" s="61">
        <f>IFERROR(D44*1000000/Väestö!HA58,0)</f>
        <v>25.830530440775242</v>
      </c>
      <c r="E89" s="61">
        <f>IFERROR(E44*1000000/Väestö!HF58,0)</f>
        <v>118.93472077370157</v>
      </c>
      <c r="F89" s="14">
        <f>IFERROR(F44*1000000/Väestö!HK58,0)</f>
        <v>177.54623829481972</v>
      </c>
      <c r="G89" s="62">
        <f t="shared" si="15"/>
        <v>177.54623829481972</v>
      </c>
      <c r="I89" s="13" t="str">
        <f t="shared" si="16"/>
        <v>Manner-Suomi</v>
      </c>
      <c r="J89" s="61">
        <f>IFERROR(J44*1000000/Väestö!$HK58,0)</f>
        <v>-8.5810418348607058</v>
      </c>
      <c r="K89" s="14">
        <f>IFERROR(K44*1000000/Väestö!$HK58,0)</f>
        <v>-101.96385010968953</v>
      </c>
      <c r="L89" s="61">
        <f>IFERROR(L44*1000000/Väestö!$HK58,0)</f>
        <v>-147.46367165212459</v>
      </c>
      <c r="M89" s="14">
        <f>IFERROR(M44*1000000/Väestö!$HK58,0)</f>
        <v>5.5201619919829517</v>
      </c>
      <c r="N89" s="61">
        <f>IFERROR(N44*1000000/Väestö!$HK58,0)</f>
        <v>62.36657030057053</v>
      </c>
      <c r="O89" s="14">
        <f>IFERROR(O44*1000000/Väestö!$HK58,0)</f>
        <v>80.123082391089568</v>
      </c>
      <c r="P89" s="61">
        <f>IFERROR(P44*1000000/Väestö!$HK58,0)</f>
        <v>277.26087006131945</v>
      </c>
      <c r="Q89" s="14">
        <f>IFERROR(Q44*1000000/Väestö!$HK58,0)</f>
        <v>10.284117146532125</v>
      </c>
      <c r="R89" s="63">
        <f t="shared" si="17"/>
        <v>177.54623829481977</v>
      </c>
    </row>
    <row r="91" spans="2:23" x14ac:dyDescent="0.25">
      <c r="B91" s="64" t="s">
        <v>193</v>
      </c>
    </row>
    <row r="93" spans="2:23" x14ac:dyDescent="0.25">
      <c r="B93" s="18" t="s">
        <v>190</v>
      </c>
      <c r="E93" s="18" t="s">
        <v>194</v>
      </c>
      <c r="I93" s="18" t="s">
        <v>195</v>
      </c>
      <c r="M93" s="18" t="s">
        <v>194</v>
      </c>
    </row>
    <row r="94" spans="2:23" x14ac:dyDescent="0.25">
      <c r="B94" s="18"/>
      <c r="E94" s="18"/>
      <c r="I94" s="18"/>
      <c r="M94" s="18"/>
    </row>
    <row r="95" spans="2:23" ht="15.75" thickBot="1" x14ac:dyDescent="0.3">
      <c r="C95" t="s">
        <v>196</v>
      </c>
    </row>
    <row r="96" spans="2:23" ht="45.75" thickBot="1" x14ac:dyDescent="0.3">
      <c r="B96" s="50" t="s">
        <v>190</v>
      </c>
      <c r="C96" s="2">
        <v>2018</v>
      </c>
      <c r="D96" s="2">
        <v>2020</v>
      </c>
      <c r="E96" s="2">
        <v>2025</v>
      </c>
      <c r="F96" s="2">
        <v>2030</v>
      </c>
      <c r="G96" s="50" t="s">
        <v>31</v>
      </c>
      <c r="I96" s="1" t="s">
        <v>191</v>
      </c>
      <c r="J96" s="51" t="s">
        <v>275</v>
      </c>
      <c r="K96" s="2" t="s">
        <v>171</v>
      </c>
      <c r="L96" s="51" t="s">
        <v>172</v>
      </c>
      <c r="M96" s="2" t="s">
        <v>173</v>
      </c>
      <c r="N96" s="51" t="s">
        <v>174</v>
      </c>
      <c r="O96" s="2" t="s">
        <v>175</v>
      </c>
      <c r="P96" s="51" t="s">
        <v>176</v>
      </c>
      <c r="Q96" s="2" t="s">
        <v>177</v>
      </c>
      <c r="R96" s="50" t="s">
        <v>187</v>
      </c>
      <c r="T96" s="50" t="s">
        <v>190</v>
      </c>
      <c r="U96" s="50" t="s">
        <v>179</v>
      </c>
      <c r="V96" s="50" t="s">
        <v>180</v>
      </c>
      <c r="W96" s="50" t="s">
        <v>181</v>
      </c>
    </row>
    <row r="97" spans="2:23" x14ac:dyDescent="0.25">
      <c r="B97" s="52" t="str">
        <f>Pohjatiedot!XB33</f>
        <v>Akaa</v>
      </c>
      <c r="C97" s="65">
        <f>IFERROR(Pohjatiedot!ABC33/1000,0)</f>
        <v>0</v>
      </c>
      <c r="D97" s="65">
        <f>IFERROR(Pohjatiedot!ABE33/1000,0)</f>
        <v>432.47441836575626</v>
      </c>
      <c r="E97" s="65">
        <f>IFERROR(Pohjatiedot!ABJ33/1000,0)</f>
        <v>2429.7435023519902</v>
      </c>
      <c r="F97" s="65">
        <f>IFERROR(Pohjatiedot!ABO33/1000,0)</f>
        <v>4357.3772537348641</v>
      </c>
      <c r="G97" s="54">
        <f>F97-C97</f>
        <v>4357.3772537348641</v>
      </c>
      <c r="I97" s="66" t="str">
        <f>Pohjatiedot!XB33</f>
        <v>Akaa</v>
      </c>
      <c r="J97" s="67">
        <f>Pohjatiedot!XO33/1000</f>
        <v>0</v>
      </c>
      <c r="K97" s="65">
        <f>Pohjatiedot!YB33/1000</f>
        <v>0</v>
      </c>
      <c r="L97" s="67">
        <f>Pohjatiedot!YO33/1000</f>
        <v>162.73275334163904</v>
      </c>
      <c r="M97" s="65">
        <f>Pohjatiedot!ZB33/1000</f>
        <v>1.5893530656967636</v>
      </c>
      <c r="N97" s="67">
        <f>Pohjatiedot!ZO33/1000</f>
        <v>563.9932659400672</v>
      </c>
      <c r="O97" s="65">
        <f>Pohjatiedot!AAB33/1000</f>
        <v>125.79275395855906</v>
      </c>
      <c r="P97" s="67">
        <f>Pohjatiedot!AAO33/1000</f>
        <v>3503.2691274289018</v>
      </c>
      <c r="Q97" s="65">
        <f>Pohjatiedot!ABB33/1000</f>
        <v>0</v>
      </c>
      <c r="R97" s="54">
        <f>SUM(J97:Q97)</f>
        <v>4357.3772537348641</v>
      </c>
      <c r="T97" s="52" t="str">
        <f>B97</f>
        <v>Akaa</v>
      </c>
      <c r="U97" s="54">
        <f>G97</f>
        <v>4357.3772537348641</v>
      </c>
      <c r="V97" s="54">
        <f t="shared" ref="V97:V119" si="18">G124</f>
        <v>-7100.1210837730514</v>
      </c>
      <c r="W97" s="54">
        <f>V97-U97</f>
        <v>-11457.498337507915</v>
      </c>
    </row>
    <row r="98" spans="2:23" x14ac:dyDescent="0.25">
      <c r="B98" s="56" t="str">
        <f>Pohjatiedot!XB34</f>
        <v>Hämeenkyrö</v>
      </c>
      <c r="C98" s="35">
        <f>IFERROR(Pohjatiedot!ABC34/1000,0)</f>
        <v>0</v>
      </c>
      <c r="D98" s="35">
        <f>IFERROR(Pohjatiedot!ABE34/1000,0)</f>
        <v>445.07790799726581</v>
      </c>
      <c r="E98" s="35">
        <f>IFERROR(Pohjatiedot!ABJ34/1000,0)</f>
        <v>1974.7750829121185</v>
      </c>
      <c r="F98" s="35">
        <f>IFERROR(Pohjatiedot!ABO34/1000,0)</f>
        <v>3672.0537695113094</v>
      </c>
      <c r="G98" s="58">
        <f t="shared" ref="G98:G119" si="19">F98-C98</f>
        <v>3672.0537695113094</v>
      </c>
      <c r="I98" s="68" t="str">
        <f>Pohjatiedot!XB34</f>
        <v>Hämeenkyrö</v>
      </c>
      <c r="J98" s="69">
        <f>Pohjatiedot!XO34/1000</f>
        <v>0</v>
      </c>
      <c r="K98" s="35">
        <f>Pohjatiedot!YB34/1000</f>
        <v>0</v>
      </c>
      <c r="L98" s="69">
        <f>Pohjatiedot!YO34/1000</f>
        <v>115.72277227722775</v>
      </c>
      <c r="M98" s="35">
        <f>Pohjatiedot!ZB34/1000</f>
        <v>0.37290851924371865</v>
      </c>
      <c r="N98" s="69">
        <f>Pohjatiedot!ZO34/1000</f>
        <v>341.67709702130475</v>
      </c>
      <c r="O98" s="35">
        <f>Pohjatiedot!AAB34/1000</f>
        <v>344.53367090677273</v>
      </c>
      <c r="P98" s="69">
        <f>Pohjatiedot!AAO34/1000</f>
        <v>2867.8975012659857</v>
      </c>
      <c r="Q98" s="35">
        <f>Pohjatiedot!ABB34/1000</f>
        <v>1.8498195207741956</v>
      </c>
      <c r="R98" s="58">
        <f t="shared" ref="R98:R119" si="20">SUM(J98:Q98)</f>
        <v>3672.0537695113094</v>
      </c>
      <c r="T98" s="56" t="str">
        <f t="shared" ref="T98:T119" si="21">B98</f>
        <v>Hämeenkyrö</v>
      </c>
      <c r="U98" s="58">
        <f t="shared" ref="U98:U119" si="22">G98</f>
        <v>3672.0537695113094</v>
      </c>
      <c r="V98" s="58">
        <f t="shared" si="18"/>
        <v>-1417.5258503471721</v>
      </c>
      <c r="W98" s="58">
        <f t="shared" ref="W98:W119" si="23">V98-U98</f>
        <v>-5089.5796198584812</v>
      </c>
    </row>
    <row r="99" spans="2:23" x14ac:dyDescent="0.25">
      <c r="B99" s="56" t="str">
        <f>Pohjatiedot!XB35</f>
        <v>Ikaalinen</v>
      </c>
      <c r="C99" s="35">
        <f>IFERROR(Pohjatiedot!ABC35/1000,0)</f>
        <v>0</v>
      </c>
      <c r="D99" s="35">
        <f>IFERROR(Pohjatiedot!ABE35/1000,0)</f>
        <v>236.59480700120085</v>
      </c>
      <c r="E99" s="35">
        <f>IFERROR(Pohjatiedot!ABJ35/1000,0)</f>
        <v>1481.923070964476</v>
      </c>
      <c r="F99" s="35">
        <f>IFERROR(Pohjatiedot!ABO35/1000,0)</f>
        <v>2620.2341098437878</v>
      </c>
      <c r="G99" s="58">
        <f t="shared" si="19"/>
        <v>2620.2341098437878</v>
      </c>
      <c r="I99" s="68" t="str">
        <f>Pohjatiedot!XB35</f>
        <v>Ikaalinen</v>
      </c>
      <c r="J99" s="69">
        <f>Pohjatiedot!XO35/1000</f>
        <v>0</v>
      </c>
      <c r="K99" s="35">
        <f>Pohjatiedot!YB35/1000</f>
        <v>0</v>
      </c>
      <c r="L99" s="69">
        <f>Pohjatiedot!YO35/1000</f>
        <v>44.042768273716909</v>
      </c>
      <c r="M99" s="35">
        <f>Pohjatiedot!ZB35/1000</f>
        <v>0.23021031451420398</v>
      </c>
      <c r="N99" s="69">
        <f>Pohjatiedot!ZO35/1000</f>
        <v>245.03429228766308</v>
      </c>
      <c r="O99" s="35">
        <f>Pohjatiedot!AAB35/1000</f>
        <v>0</v>
      </c>
      <c r="P99" s="69">
        <f>Pohjatiedot!AAO35/1000</f>
        <v>2330.9268389678937</v>
      </c>
      <c r="Q99" s="35">
        <f>Pohjatiedot!ABB35/1000</f>
        <v>0</v>
      </c>
      <c r="R99" s="58">
        <f t="shared" si="20"/>
        <v>2620.2341098437878</v>
      </c>
      <c r="T99" s="56" t="str">
        <f t="shared" si="21"/>
        <v>Ikaalinen</v>
      </c>
      <c r="U99" s="58">
        <f t="shared" si="22"/>
        <v>2620.2341098437878</v>
      </c>
      <c r="V99" s="58">
        <f t="shared" si="18"/>
        <v>-2165.861126530624</v>
      </c>
      <c r="W99" s="58">
        <f t="shared" si="23"/>
        <v>-4786.0952363744118</v>
      </c>
    </row>
    <row r="100" spans="2:23" x14ac:dyDescent="0.25">
      <c r="B100" s="56" t="str">
        <f>Pohjatiedot!XB36</f>
        <v>Juupajoki</v>
      </c>
      <c r="C100" s="35">
        <f>IFERROR(Pohjatiedot!ABC36/1000,0)</f>
        <v>0</v>
      </c>
      <c r="D100" s="35">
        <f>IFERROR(Pohjatiedot!ABE36/1000,0)</f>
        <v>67.578924326282234</v>
      </c>
      <c r="E100" s="35">
        <f>IFERROR(Pohjatiedot!ABJ36/1000,0)</f>
        <v>359.69802438050107</v>
      </c>
      <c r="F100" s="35">
        <f>IFERROR(Pohjatiedot!ABO36/1000,0)</f>
        <v>609.62802107217465</v>
      </c>
      <c r="G100" s="58">
        <f t="shared" si="19"/>
        <v>609.62802107217465</v>
      </c>
      <c r="I100" s="68" t="str">
        <f>Pohjatiedot!XB36</f>
        <v>Juupajoki</v>
      </c>
      <c r="J100" s="69">
        <f>Pohjatiedot!XO36/1000</f>
        <v>0</v>
      </c>
      <c r="K100" s="35">
        <f>Pohjatiedot!YB36/1000</f>
        <v>0</v>
      </c>
      <c r="L100" s="69">
        <f>Pohjatiedot!YO36/1000</f>
        <v>0</v>
      </c>
      <c r="M100" s="35">
        <f>Pohjatiedot!ZB36/1000</f>
        <v>8.3749048705403197</v>
      </c>
      <c r="N100" s="69">
        <f>Pohjatiedot!ZO36/1000</f>
        <v>0</v>
      </c>
      <c r="O100" s="35">
        <f>Pohjatiedot!AAB36/1000</f>
        <v>0</v>
      </c>
      <c r="P100" s="69">
        <f>Pohjatiedot!AAO36/1000</f>
        <v>601.25311620163427</v>
      </c>
      <c r="Q100" s="35">
        <f>Pohjatiedot!ABB36/1000</f>
        <v>0</v>
      </c>
      <c r="R100" s="58">
        <f t="shared" si="20"/>
        <v>609.62802107217453</v>
      </c>
      <c r="T100" s="56" t="str">
        <f t="shared" si="21"/>
        <v>Juupajoki</v>
      </c>
      <c r="U100" s="58">
        <f t="shared" si="22"/>
        <v>609.62802107217465</v>
      </c>
      <c r="V100" s="58">
        <f t="shared" si="18"/>
        <v>-1228.6976746482803</v>
      </c>
      <c r="W100" s="58">
        <f t="shared" si="23"/>
        <v>-1838.3256957204549</v>
      </c>
    </row>
    <row r="101" spans="2:23" x14ac:dyDescent="0.25">
      <c r="B101" s="56" t="str">
        <f>Pohjatiedot!XB37</f>
        <v>Kangasala</v>
      </c>
      <c r="C101" s="35">
        <f>IFERROR(Pohjatiedot!ABC37/1000,0)</f>
        <v>0</v>
      </c>
      <c r="D101" s="35">
        <f>IFERROR(Pohjatiedot!ABE37/1000,0)</f>
        <v>3369.8042571358042</v>
      </c>
      <c r="E101" s="35">
        <f>IFERROR(Pohjatiedot!ABJ37/1000,0)</f>
        <v>13047.274128584806</v>
      </c>
      <c r="F101" s="35">
        <f>IFERROR(Pohjatiedot!ABO37/1000,0)</f>
        <v>21263.987293745176</v>
      </c>
      <c r="G101" s="58">
        <f t="shared" si="19"/>
        <v>21263.987293745176</v>
      </c>
      <c r="I101" s="68" t="str">
        <f>Pohjatiedot!XB37</f>
        <v>Kangasala</v>
      </c>
      <c r="J101" s="69">
        <f>Pohjatiedot!XO37/1000</f>
        <v>860.2625331481247</v>
      </c>
      <c r="K101" s="35">
        <f>Pohjatiedot!YB37/1000</f>
        <v>291.55665271723694</v>
      </c>
      <c r="L101" s="69">
        <f>Pohjatiedot!YO37/1000</f>
        <v>370.34071669861072</v>
      </c>
      <c r="M101" s="35">
        <f>Pohjatiedot!ZB37/1000</f>
        <v>441.15480758656145</v>
      </c>
      <c r="N101" s="69">
        <f>Pohjatiedot!ZO37/1000</f>
        <v>3179.5401649994292</v>
      </c>
      <c r="O101" s="35">
        <f>Pohjatiedot!AAB37/1000</f>
        <v>5147.3833565613722</v>
      </c>
      <c r="P101" s="69">
        <f>Pohjatiedot!AAO37/1000</f>
        <v>9318.942337914059</v>
      </c>
      <c r="Q101" s="35">
        <f>Pohjatiedot!ABB37/1000</f>
        <v>1654.8067241197818</v>
      </c>
      <c r="R101" s="58">
        <f t="shared" si="20"/>
        <v>21263.987293745176</v>
      </c>
      <c r="T101" s="56" t="str">
        <f t="shared" si="21"/>
        <v>Kangasala</v>
      </c>
      <c r="U101" s="58">
        <f t="shared" si="22"/>
        <v>21263.987293745176</v>
      </c>
      <c r="V101" s="58">
        <f t="shared" si="18"/>
        <v>13899.448833020781</v>
      </c>
      <c r="W101" s="58">
        <f t="shared" si="23"/>
        <v>-7364.5384607243959</v>
      </c>
    </row>
    <row r="102" spans="2:23" x14ac:dyDescent="0.25">
      <c r="B102" s="56" t="str">
        <f>Pohjatiedot!XB38</f>
        <v>Kihniö</v>
      </c>
      <c r="C102" s="35">
        <f>IFERROR(Pohjatiedot!ABC38/1000,0)</f>
        <v>0</v>
      </c>
      <c r="D102" s="35">
        <f>IFERROR(Pohjatiedot!ABE38/1000,0)</f>
        <v>27.235814124497082</v>
      </c>
      <c r="E102" s="35">
        <f>IFERROR(Pohjatiedot!ABJ38/1000,0)</f>
        <v>228.98915757916475</v>
      </c>
      <c r="F102" s="35">
        <f>IFERROR(Pohjatiedot!ABO38/1000,0)</f>
        <v>442.02903061372621</v>
      </c>
      <c r="G102" s="58">
        <f t="shared" si="19"/>
        <v>442.02903061372621</v>
      </c>
      <c r="I102" s="68" t="str">
        <f>Pohjatiedot!XB38</f>
        <v>Kihniö</v>
      </c>
      <c r="J102" s="69">
        <f>Pohjatiedot!XO38/1000</f>
        <v>0</v>
      </c>
      <c r="K102" s="35">
        <f>Pohjatiedot!YB38/1000</f>
        <v>0</v>
      </c>
      <c r="L102" s="69">
        <f>Pohjatiedot!YO38/1000</f>
        <v>89.788819875776383</v>
      </c>
      <c r="M102" s="35">
        <f>Pohjatiedot!ZB38/1000</f>
        <v>1.457762970776554</v>
      </c>
      <c r="N102" s="69">
        <f>Pohjatiedot!ZO38/1000</f>
        <v>1.104616185426581</v>
      </c>
      <c r="O102" s="35">
        <f>Pohjatiedot!AAB38/1000</f>
        <v>0</v>
      </c>
      <c r="P102" s="69">
        <f>Pohjatiedot!AAO38/1000</f>
        <v>349.67783158174666</v>
      </c>
      <c r="Q102" s="35">
        <f>Pohjatiedot!ABB38/1000</f>
        <v>0</v>
      </c>
      <c r="R102" s="58">
        <f t="shared" si="20"/>
        <v>442.02903061372615</v>
      </c>
      <c r="T102" s="56" t="str">
        <f t="shared" si="21"/>
        <v>Kihniö</v>
      </c>
      <c r="U102" s="58">
        <f t="shared" si="22"/>
        <v>442.02903061372621</v>
      </c>
      <c r="V102" s="58">
        <f t="shared" si="18"/>
        <v>-1845.0884603512754</v>
      </c>
      <c r="W102" s="58">
        <f t="shared" si="23"/>
        <v>-2287.1174909650017</v>
      </c>
    </row>
    <row r="103" spans="2:23" x14ac:dyDescent="0.25">
      <c r="B103" s="56" t="str">
        <f>Pohjatiedot!XB39</f>
        <v>Lempäälä</v>
      </c>
      <c r="C103" s="35">
        <f>IFERROR(Pohjatiedot!ABC39/1000,0)</f>
        <v>0</v>
      </c>
      <c r="D103" s="35">
        <f>IFERROR(Pohjatiedot!ABE39/1000,0)</f>
        <v>3668.9730002339024</v>
      </c>
      <c r="E103" s="35">
        <f>IFERROR(Pohjatiedot!ABJ39/1000,0)</f>
        <v>11382.847490673483</v>
      </c>
      <c r="F103" s="35">
        <f>IFERROR(Pohjatiedot!ABO39/1000,0)</f>
        <v>18111.558569321351</v>
      </c>
      <c r="G103" s="58">
        <f t="shared" si="19"/>
        <v>18111.558569321351</v>
      </c>
      <c r="I103" s="68" t="str">
        <f>Pohjatiedot!XB39</f>
        <v>Lempäälä</v>
      </c>
      <c r="J103" s="69">
        <f>Pohjatiedot!XO39/1000</f>
        <v>382.93441351374639</v>
      </c>
      <c r="K103" s="35">
        <f>Pohjatiedot!YB39/1000</f>
        <v>0</v>
      </c>
      <c r="L103" s="69">
        <f>Pohjatiedot!YO39/1000</f>
        <v>1375.8305387260682</v>
      </c>
      <c r="M103" s="35">
        <f>Pohjatiedot!ZB39/1000</f>
        <v>502.58925240259703</v>
      </c>
      <c r="N103" s="69">
        <f>Pohjatiedot!ZO39/1000</f>
        <v>2786.9493998830676</v>
      </c>
      <c r="O103" s="35">
        <f>Pohjatiedot!AAB39/1000</f>
        <v>5222.9833072233168</v>
      </c>
      <c r="P103" s="69">
        <f>Pohjatiedot!AAO39/1000</f>
        <v>6344.94514301649</v>
      </c>
      <c r="Q103" s="35">
        <f>Pohjatiedot!ABB39/1000</f>
        <v>1495.3265145560629</v>
      </c>
      <c r="R103" s="58">
        <f t="shared" si="20"/>
        <v>18111.558569321347</v>
      </c>
      <c r="T103" s="56" t="str">
        <f t="shared" si="21"/>
        <v>Lempäälä</v>
      </c>
      <c r="U103" s="58">
        <f t="shared" si="22"/>
        <v>18111.558569321351</v>
      </c>
      <c r="V103" s="58">
        <f t="shared" si="18"/>
        <v>9103.037934143822</v>
      </c>
      <c r="W103" s="58">
        <f t="shared" si="23"/>
        <v>-9008.5206351775287</v>
      </c>
    </row>
    <row r="104" spans="2:23" x14ac:dyDescent="0.25">
      <c r="B104" s="56" t="str">
        <f>Pohjatiedot!XB40</f>
        <v>Mänttä-Vilppula</v>
      </c>
      <c r="C104" s="35">
        <f>IFERROR(Pohjatiedot!ABC40/1000,0)</f>
        <v>0</v>
      </c>
      <c r="D104" s="35">
        <f>IFERROR(Pohjatiedot!ABE40/1000,0)</f>
        <v>208.33207638937532</v>
      </c>
      <c r="E104" s="35">
        <f>IFERROR(Pohjatiedot!ABJ40/1000,0)</f>
        <v>1517.3682694577255</v>
      </c>
      <c r="F104" s="35">
        <f>IFERROR(Pohjatiedot!ABO40/1000,0)</f>
        <v>2346.3667096009399</v>
      </c>
      <c r="G104" s="58">
        <f t="shared" si="19"/>
        <v>2346.3667096009399</v>
      </c>
      <c r="I104" s="68" t="str">
        <f>Pohjatiedot!XB40</f>
        <v>Mänttä-Vilppula</v>
      </c>
      <c r="J104" s="69">
        <f>Pohjatiedot!XO40/1000</f>
        <v>0</v>
      </c>
      <c r="K104" s="35">
        <f>Pohjatiedot!YB40/1000</f>
        <v>0</v>
      </c>
      <c r="L104" s="69">
        <f>Pohjatiedot!YO40/1000</f>
        <v>0</v>
      </c>
      <c r="M104" s="35">
        <f>Pohjatiedot!ZB40/1000</f>
        <v>0</v>
      </c>
      <c r="N104" s="69">
        <f>Pohjatiedot!ZO40/1000</f>
        <v>0</v>
      </c>
      <c r="O104" s="35">
        <f>Pohjatiedot!AAB40/1000</f>
        <v>0</v>
      </c>
      <c r="P104" s="69">
        <f>Pohjatiedot!AAO40/1000</f>
        <v>2346.3667096009399</v>
      </c>
      <c r="Q104" s="35">
        <f>Pohjatiedot!ABB40/1000</f>
        <v>0</v>
      </c>
      <c r="R104" s="58">
        <f t="shared" si="20"/>
        <v>2346.3667096009399</v>
      </c>
      <c r="T104" s="56" t="str">
        <f t="shared" si="21"/>
        <v>Mänttä-Vilppula</v>
      </c>
      <c r="U104" s="58">
        <f t="shared" si="22"/>
        <v>2346.3667096009399</v>
      </c>
      <c r="V104" s="58">
        <f t="shared" si="18"/>
        <v>-8589.089978377835</v>
      </c>
      <c r="W104" s="58">
        <f t="shared" si="23"/>
        <v>-10935.456687978774</v>
      </c>
    </row>
    <row r="105" spans="2:23" x14ac:dyDescent="0.25">
      <c r="B105" s="56" t="str">
        <f>Pohjatiedot!XB41</f>
        <v>Nokia</v>
      </c>
      <c r="C105" s="35">
        <f>IFERROR(Pohjatiedot!ABC41/1000,0)</f>
        <v>0</v>
      </c>
      <c r="D105" s="35">
        <f>IFERROR(Pohjatiedot!ABE41/1000,0)</f>
        <v>4062.8253679523586</v>
      </c>
      <c r="E105" s="35">
        <f>IFERROR(Pohjatiedot!ABJ41/1000,0)</f>
        <v>12386.338571032473</v>
      </c>
      <c r="F105" s="35">
        <f>IFERROR(Pohjatiedot!ABO41/1000,0)</f>
        <v>19617.028572225616</v>
      </c>
      <c r="G105" s="58">
        <f t="shared" si="19"/>
        <v>19617.028572225616</v>
      </c>
      <c r="I105" s="68" t="str">
        <f>Pohjatiedot!XB41</f>
        <v>Nokia</v>
      </c>
      <c r="J105" s="69">
        <f>Pohjatiedot!XO41/1000</f>
        <v>333.22799534703375</v>
      </c>
      <c r="K105" s="35">
        <f>Pohjatiedot!YB41/1000</f>
        <v>0</v>
      </c>
      <c r="L105" s="69">
        <f>Pohjatiedot!YO41/1000</f>
        <v>851.52872939531198</v>
      </c>
      <c r="M105" s="35">
        <f>Pohjatiedot!ZB41/1000</f>
        <v>420.41046689642138</v>
      </c>
      <c r="N105" s="69">
        <f>Pohjatiedot!ZO41/1000</f>
        <v>3120.2145019265413</v>
      </c>
      <c r="O105" s="35">
        <f>Pohjatiedot!AAB41/1000</f>
        <v>4943.3799031899134</v>
      </c>
      <c r="P105" s="69">
        <f>Pohjatiedot!AAO41/1000</f>
        <v>9197.9355381075729</v>
      </c>
      <c r="Q105" s="35">
        <f>Pohjatiedot!ABB41/1000</f>
        <v>750.33143736281966</v>
      </c>
      <c r="R105" s="58">
        <f t="shared" si="20"/>
        <v>19617.028572225616</v>
      </c>
      <c r="T105" s="56" t="str">
        <f t="shared" si="21"/>
        <v>Nokia</v>
      </c>
      <c r="U105" s="58">
        <f t="shared" si="22"/>
        <v>19617.028572225616</v>
      </c>
      <c r="V105" s="58">
        <f t="shared" si="18"/>
        <v>5441.8313421407875</v>
      </c>
      <c r="W105" s="58">
        <f t="shared" si="23"/>
        <v>-14175.197230084828</v>
      </c>
    </row>
    <row r="106" spans="2:23" x14ac:dyDescent="0.25">
      <c r="B106" s="56" t="str">
        <f>Pohjatiedot!XB42</f>
        <v>Orivesi</v>
      </c>
      <c r="C106" s="35">
        <f>IFERROR(Pohjatiedot!ABC42/1000,0)</f>
        <v>0</v>
      </c>
      <c r="D106" s="35">
        <f>IFERROR(Pohjatiedot!ABE42/1000,0)</f>
        <v>269.3336094928498</v>
      </c>
      <c r="E106" s="35">
        <f>IFERROR(Pohjatiedot!ABJ42/1000,0)</f>
        <v>1505.4185244695902</v>
      </c>
      <c r="F106" s="35">
        <f>IFERROR(Pohjatiedot!ABO42/1000,0)</f>
        <v>2346.9609961478295</v>
      </c>
      <c r="G106" s="58">
        <f t="shared" si="19"/>
        <v>2346.9609961478295</v>
      </c>
      <c r="I106" s="68" t="str">
        <f>Pohjatiedot!XB42</f>
        <v>Orivesi</v>
      </c>
      <c r="J106" s="69">
        <f>Pohjatiedot!XO42/1000</f>
        <v>0</v>
      </c>
      <c r="K106" s="35">
        <f>Pohjatiedot!YB42/1000</f>
        <v>0</v>
      </c>
      <c r="L106" s="69">
        <f>Pohjatiedot!YO42/1000</f>
        <v>36.659830919896223</v>
      </c>
      <c r="M106" s="35">
        <f>Pohjatiedot!ZB42/1000</f>
        <v>0</v>
      </c>
      <c r="N106" s="69">
        <f>Pohjatiedot!ZO42/1000</f>
        <v>386.26789344080174</v>
      </c>
      <c r="O106" s="35">
        <f>Pohjatiedot!AAB42/1000</f>
        <v>0</v>
      </c>
      <c r="P106" s="69">
        <f>Pohjatiedot!AAO42/1000</f>
        <v>1924.0332717871318</v>
      </c>
      <c r="Q106" s="35">
        <f>Pohjatiedot!ABB42/1000</f>
        <v>0</v>
      </c>
      <c r="R106" s="58">
        <f t="shared" si="20"/>
        <v>2346.96099614783</v>
      </c>
      <c r="T106" s="56" t="str">
        <f t="shared" si="21"/>
        <v>Orivesi</v>
      </c>
      <c r="U106" s="58">
        <f t="shared" si="22"/>
        <v>2346.9609961478295</v>
      </c>
      <c r="V106" s="58">
        <f t="shared" si="18"/>
        <v>-5038.9530783803511</v>
      </c>
      <c r="W106" s="58">
        <f t="shared" si="23"/>
        <v>-7385.9140745281802</v>
      </c>
    </row>
    <row r="107" spans="2:23" x14ac:dyDescent="0.25">
      <c r="B107" s="56" t="str">
        <f>Pohjatiedot!XB43</f>
        <v>Parkano</v>
      </c>
      <c r="C107" s="35">
        <f>IFERROR(Pohjatiedot!ABC43/1000,0)</f>
        <v>0</v>
      </c>
      <c r="D107" s="35">
        <f>IFERROR(Pohjatiedot!ABE43/1000,0)</f>
        <v>330.54534040383641</v>
      </c>
      <c r="E107" s="35">
        <f>IFERROR(Pohjatiedot!ABJ43/1000,0)</f>
        <v>1271.82735275799</v>
      </c>
      <c r="F107" s="35">
        <f>IFERROR(Pohjatiedot!ABO43/1000,0)</f>
        <v>2335.1756959030868</v>
      </c>
      <c r="G107" s="58">
        <f t="shared" si="19"/>
        <v>2335.1756959030868</v>
      </c>
      <c r="I107" s="68" t="str">
        <f>Pohjatiedot!XB43</f>
        <v>Parkano</v>
      </c>
      <c r="J107" s="69">
        <f>Pohjatiedot!XO43/1000</f>
        <v>0</v>
      </c>
      <c r="K107" s="35">
        <f>Pohjatiedot!YB43/1000</f>
        <v>28.044471801184891</v>
      </c>
      <c r="L107" s="69">
        <f>Pohjatiedot!YO43/1000</f>
        <v>0</v>
      </c>
      <c r="M107" s="35">
        <f>Pohjatiedot!ZB43/1000</f>
        <v>0</v>
      </c>
      <c r="N107" s="69">
        <f>Pohjatiedot!ZO43/1000</f>
        <v>0</v>
      </c>
      <c r="O107" s="35">
        <f>Pohjatiedot!AAB43/1000</f>
        <v>0</v>
      </c>
      <c r="P107" s="69">
        <f>Pohjatiedot!AAO43/1000</f>
        <v>2307.1312241019014</v>
      </c>
      <c r="Q107" s="35">
        <f>Pohjatiedot!ABB43/1000</f>
        <v>0</v>
      </c>
      <c r="R107" s="58">
        <f t="shared" si="20"/>
        <v>2335.1756959030863</v>
      </c>
      <c r="T107" s="56" t="str">
        <f t="shared" si="21"/>
        <v>Parkano</v>
      </c>
      <c r="U107" s="58">
        <f t="shared" si="22"/>
        <v>2335.1756959030868</v>
      </c>
      <c r="V107" s="58">
        <f t="shared" si="18"/>
        <v>-2576.3245549871854</v>
      </c>
      <c r="W107" s="58">
        <f t="shared" si="23"/>
        <v>-4911.5002508902726</v>
      </c>
    </row>
    <row r="108" spans="2:23" x14ac:dyDescent="0.25">
      <c r="B108" s="56" t="str">
        <f>Pohjatiedot!XB44</f>
        <v>Pirkkala</v>
      </c>
      <c r="C108" s="35">
        <f>IFERROR(Pohjatiedot!ABC44/1000,0)</f>
        <v>0</v>
      </c>
      <c r="D108" s="35">
        <f>IFERROR(Pohjatiedot!ABE44/1000,0)</f>
        <v>3160.1654102735206</v>
      </c>
      <c r="E108" s="35">
        <f>IFERROR(Pohjatiedot!ABJ44/1000,0)</f>
        <v>10031.645763234194</v>
      </c>
      <c r="F108" s="35">
        <f>IFERROR(Pohjatiedot!ABO44/1000,0)</f>
        <v>16600.459061328114</v>
      </c>
      <c r="G108" s="58">
        <f t="shared" si="19"/>
        <v>16600.459061328114</v>
      </c>
      <c r="I108" s="68" t="str">
        <f>Pohjatiedot!XB44</f>
        <v>Pirkkala</v>
      </c>
      <c r="J108" s="69">
        <f>Pohjatiedot!XO44/1000</f>
        <v>279.08921933085503</v>
      </c>
      <c r="K108" s="35">
        <f>Pohjatiedot!YB44/1000</f>
        <v>0</v>
      </c>
      <c r="L108" s="69">
        <f>Pohjatiedot!YO44/1000</f>
        <v>697.91745787122409</v>
      </c>
      <c r="M108" s="35">
        <f>Pohjatiedot!ZB44/1000</f>
        <v>209.85132911066455</v>
      </c>
      <c r="N108" s="69">
        <f>Pohjatiedot!ZO44/1000</f>
        <v>2809.6904475866736</v>
      </c>
      <c r="O108" s="35">
        <f>Pohjatiedot!AAB44/1000</f>
        <v>3415.9351669943012</v>
      </c>
      <c r="P108" s="69">
        <f>Pohjatiedot!AAO44/1000</f>
        <v>8335.7822417662464</v>
      </c>
      <c r="Q108" s="35">
        <f>Pohjatiedot!ABB44/1000</f>
        <v>852.19319866814885</v>
      </c>
      <c r="R108" s="58">
        <f t="shared" si="20"/>
        <v>16600.459061328114</v>
      </c>
      <c r="T108" s="56" t="str">
        <f t="shared" si="21"/>
        <v>Pirkkala</v>
      </c>
      <c r="U108" s="58">
        <f t="shared" si="22"/>
        <v>16600.459061328114</v>
      </c>
      <c r="V108" s="58">
        <f t="shared" si="18"/>
        <v>9224.9081560771156</v>
      </c>
      <c r="W108" s="58">
        <f t="shared" si="23"/>
        <v>-7375.5509052509988</v>
      </c>
    </row>
    <row r="109" spans="2:23" x14ac:dyDescent="0.25">
      <c r="B109" s="56" t="str">
        <f>Pohjatiedot!XB45</f>
        <v>Punkalaidun</v>
      </c>
      <c r="C109" s="35">
        <f>IFERROR(Pohjatiedot!ABC45/1000,0)</f>
        <v>0</v>
      </c>
      <c r="D109" s="35">
        <f>IFERROR(Pohjatiedot!ABE45/1000,0)</f>
        <v>15.881775119300713</v>
      </c>
      <c r="E109" s="35">
        <f>IFERROR(Pohjatiedot!ABJ45/1000,0)</f>
        <v>48.987951288642243</v>
      </c>
      <c r="F109" s="35">
        <f>IFERROR(Pohjatiedot!ABO45/1000,0)</f>
        <v>250.73281152149505</v>
      </c>
      <c r="G109" s="58">
        <f t="shared" si="19"/>
        <v>250.73281152149505</v>
      </c>
      <c r="I109" s="68" t="str">
        <f>Pohjatiedot!XB45</f>
        <v>Punkalaidun</v>
      </c>
      <c r="J109" s="69">
        <f>Pohjatiedot!XO45/1000</f>
        <v>0</v>
      </c>
      <c r="K109" s="35">
        <f>Pohjatiedot!YB45/1000</f>
        <v>0</v>
      </c>
      <c r="L109" s="69">
        <f>Pohjatiedot!YO45/1000</f>
        <v>0</v>
      </c>
      <c r="M109" s="35">
        <f>Pohjatiedot!ZB45/1000</f>
        <v>0</v>
      </c>
      <c r="N109" s="69">
        <f>Pohjatiedot!ZO45/1000</f>
        <v>0</v>
      </c>
      <c r="O109" s="35">
        <f>Pohjatiedot!AAB45/1000</f>
        <v>0</v>
      </c>
      <c r="P109" s="69">
        <f>Pohjatiedot!AAO45/1000</f>
        <v>250.73281152149505</v>
      </c>
      <c r="Q109" s="35">
        <f>Pohjatiedot!ABB45/1000</f>
        <v>0</v>
      </c>
      <c r="R109" s="58">
        <f t="shared" si="20"/>
        <v>250.73281152149505</v>
      </c>
      <c r="T109" s="56" t="str">
        <f t="shared" si="21"/>
        <v>Punkalaidun</v>
      </c>
      <c r="U109" s="58">
        <f t="shared" si="22"/>
        <v>250.73281152149505</v>
      </c>
      <c r="V109" s="58">
        <f t="shared" si="18"/>
        <v>-2877.4475885096381</v>
      </c>
      <c r="W109" s="58">
        <f t="shared" si="23"/>
        <v>-3128.1804000311331</v>
      </c>
    </row>
    <row r="110" spans="2:23" x14ac:dyDescent="0.25">
      <c r="B110" s="56" t="str">
        <f>Pohjatiedot!XB46</f>
        <v>Pälkäne</v>
      </c>
      <c r="C110" s="35">
        <f>IFERROR(Pohjatiedot!ABC46/1000,0)</f>
        <v>0</v>
      </c>
      <c r="D110" s="35">
        <f>IFERROR(Pohjatiedot!ABE46/1000,0)</f>
        <v>238.83366860763763</v>
      </c>
      <c r="E110" s="35">
        <f>IFERROR(Pohjatiedot!ABJ46/1000,0)</f>
        <v>1135.8836086218512</v>
      </c>
      <c r="F110" s="35">
        <f>IFERROR(Pohjatiedot!ABO46/1000,0)</f>
        <v>1939.4904281118129</v>
      </c>
      <c r="G110" s="58">
        <f t="shared" si="19"/>
        <v>1939.4904281118129</v>
      </c>
      <c r="I110" s="68" t="str">
        <f>Pohjatiedot!XB46</f>
        <v>Pälkäne</v>
      </c>
      <c r="J110" s="69">
        <f>Pohjatiedot!XO46/1000</f>
        <v>0</v>
      </c>
      <c r="K110" s="35">
        <f>Pohjatiedot!YB46/1000</f>
        <v>0</v>
      </c>
      <c r="L110" s="69">
        <f>Pohjatiedot!YO46/1000</f>
        <v>0</v>
      </c>
      <c r="M110" s="35">
        <f>Pohjatiedot!ZB46/1000</f>
        <v>0</v>
      </c>
      <c r="N110" s="69">
        <f>Pohjatiedot!ZO46/1000</f>
        <v>90.632511590956398</v>
      </c>
      <c r="O110" s="35">
        <f>Pohjatiedot!AAB46/1000</f>
        <v>0</v>
      </c>
      <c r="P110" s="69">
        <f>Pohjatiedot!AAO46/1000</f>
        <v>1848.8579165208564</v>
      </c>
      <c r="Q110" s="35">
        <f>Pohjatiedot!ABB46/1000</f>
        <v>0</v>
      </c>
      <c r="R110" s="58">
        <f t="shared" si="20"/>
        <v>1939.4904281118129</v>
      </c>
      <c r="T110" s="56" t="str">
        <f t="shared" si="21"/>
        <v>Pälkäne</v>
      </c>
      <c r="U110" s="58">
        <f t="shared" si="22"/>
        <v>1939.4904281118129</v>
      </c>
      <c r="V110" s="58">
        <f t="shared" si="18"/>
        <v>-2975.2401618268668</v>
      </c>
      <c r="W110" s="58">
        <f t="shared" si="23"/>
        <v>-4914.7305899386793</v>
      </c>
    </row>
    <row r="111" spans="2:23" x14ac:dyDescent="0.25">
      <c r="B111" s="56" t="str">
        <f>Pohjatiedot!XB47</f>
        <v>Ruovesi</v>
      </c>
      <c r="C111" s="35">
        <f>IFERROR(Pohjatiedot!ABC47/1000,0)</f>
        <v>0</v>
      </c>
      <c r="D111" s="35">
        <f>IFERROR(Pohjatiedot!ABE47/1000,0)</f>
        <v>168.24041763102517</v>
      </c>
      <c r="E111" s="35">
        <f>IFERROR(Pohjatiedot!ABJ47/1000,0)</f>
        <v>609.08884633984167</v>
      </c>
      <c r="F111" s="35">
        <f>IFERROR(Pohjatiedot!ABO47/1000,0)</f>
        <v>1023.5862235280822</v>
      </c>
      <c r="G111" s="58">
        <f t="shared" si="19"/>
        <v>1023.5862235280822</v>
      </c>
      <c r="I111" s="68" t="str">
        <f>Pohjatiedot!XB47</f>
        <v>Ruovesi</v>
      </c>
      <c r="J111" s="69">
        <f>Pohjatiedot!XO47/1000</f>
        <v>0</v>
      </c>
      <c r="K111" s="35">
        <f>Pohjatiedot!YB47/1000</f>
        <v>0</v>
      </c>
      <c r="L111" s="69">
        <f>Pohjatiedot!YO47/1000</f>
        <v>0</v>
      </c>
      <c r="M111" s="35">
        <f>Pohjatiedot!ZB47/1000</f>
        <v>0</v>
      </c>
      <c r="N111" s="69">
        <f>Pohjatiedot!ZO47/1000</f>
        <v>0</v>
      </c>
      <c r="O111" s="35">
        <f>Pohjatiedot!AAB47/1000</f>
        <v>0</v>
      </c>
      <c r="P111" s="69">
        <f>Pohjatiedot!AAO47/1000</f>
        <v>1023.5862235280822</v>
      </c>
      <c r="Q111" s="35">
        <f>Pohjatiedot!ABB47/1000</f>
        <v>0</v>
      </c>
      <c r="R111" s="58">
        <f t="shared" si="20"/>
        <v>1023.5862235280822</v>
      </c>
      <c r="T111" s="56" t="str">
        <f t="shared" si="21"/>
        <v>Ruovesi</v>
      </c>
      <c r="U111" s="58">
        <f t="shared" si="22"/>
        <v>1023.5862235280822</v>
      </c>
      <c r="V111" s="58">
        <f t="shared" si="18"/>
        <v>-2908.0352905030554</v>
      </c>
      <c r="W111" s="58">
        <f t="shared" si="23"/>
        <v>-3931.6215140311378</v>
      </c>
    </row>
    <row r="112" spans="2:23" x14ac:dyDescent="0.25">
      <c r="B112" s="56" t="str">
        <f>Pohjatiedot!XB48</f>
        <v>Sastamala</v>
      </c>
      <c r="C112" s="35">
        <f>IFERROR(Pohjatiedot!ABC48/1000,0)</f>
        <v>0</v>
      </c>
      <c r="D112" s="35">
        <f>IFERROR(Pohjatiedot!ABE48/1000,0)</f>
        <v>597.60450477467111</v>
      </c>
      <c r="E112" s="35">
        <f>IFERROR(Pohjatiedot!ABJ48/1000,0)</f>
        <v>3137.4187907631781</v>
      </c>
      <c r="F112" s="35">
        <f>IFERROR(Pohjatiedot!ABO48/1000,0)</f>
        <v>5724.6968123419956</v>
      </c>
      <c r="G112" s="58">
        <f t="shared" si="19"/>
        <v>5724.6968123419956</v>
      </c>
      <c r="I112" s="68" t="str">
        <f>Pohjatiedot!XB48</f>
        <v>Sastamala</v>
      </c>
      <c r="J112" s="69">
        <f>Pohjatiedot!XO48/1000</f>
        <v>0</v>
      </c>
      <c r="K112" s="35">
        <f>Pohjatiedot!YB48/1000</f>
        <v>0</v>
      </c>
      <c r="L112" s="69">
        <f>Pohjatiedot!YO48/1000</f>
        <v>0</v>
      </c>
      <c r="M112" s="35">
        <f>Pohjatiedot!ZB48/1000</f>
        <v>0</v>
      </c>
      <c r="N112" s="69">
        <f>Pohjatiedot!ZO48/1000</f>
        <v>374.93998538403571</v>
      </c>
      <c r="O112" s="35">
        <f>Pohjatiedot!AAB48/1000</f>
        <v>0</v>
      </c>
      <c r="P112" s="69">
        <f>Pohjatiedot!AAO48/1000</f>
        <v>5349.7568269579597</v>
      </c>
      <c r="Q112" s="35">
        <f>Pohjatiedot!ABB48/1000</f>
        <v>0</v>
      </c>
      <c r="R112" s="58">
        <f t="shared" si="20"/>
        <v>5724.6968123419956</v>
      </c>
      <c r="T112" s="56" t="str">
        <f t="shared" si="21"/>
        <v>Sastamala</v>
      </c>
      <c r="U112" s="58">
        <f t="shared" si="22"/>
        <v>5724.6968123419956</v>
      </c>
      <c r="V112" s="58">
        <f t="shared" si="18"/>
        <v>-8988.2059421445774</v>
      </c>
      <c r="W112" s="58">
        <f t="shared" si="23"/>
        <v>-14712.902754486573</v>
      </c>
    </row>
    <row r="113" spans="2:23" x14ac:dyDescent="0.25">
      <c r="B113" s="56" t="str">
        <f>Pohjatiedot!XB49</f>
        <v>Tampere</v>
      </c>
      <c r="C113" s="35">
        <f>IFERROR(Pohjatiedot!ABC49/1000,0)</f>
        <v>0</v>
      </c>
      <c r="D113" s="35">
        <f>IFERROR(Pohjatiedot!ABE49/1000,0)</f>
        <v>38137.716442456694</v>
      </c>
      <c r="E113" s="35">
        <f>IFERROR(Pohjatiedot!ABJ49/1000,0)</f>
        <v>121224.10863501727</v>
      </c>
      <c r="F113" s="35">
        <f>IFERROR(Pohjatiedot!ABO49/1000,0)</f>
        <v>189457.25120497411</v>
      </c>
      <c r="G113" s="58">
        <f t="shared" si="19"/>
        <v>189457.25120497411</v>
      </c>
      <c r="I113" s="68" t="str">
        <f>Pohjatiedot!XB49</f>
        <v>Tampere</v>
      </c>
      <c r="J113" s="69">
        <f>Pohjatiedot!XO49/1000</f>
        <v>3534.862195469289</v>
      </c>
      <c r="K113" s="35">
        <f>Pohjatiedot!YB49/1000</f>
        <v>2661.7078085188605</v>
      </c>
      <c r="L113" s="69">
        <f>Pohjatiedot!YO49/1000</f>
        <v>19912.508916293024</v>
      </c>
      <c r="M113" s="35">
        <f>Pohjatiedot!ZB49/1000</f>
        <v>11248.760665034957</v>
      </c>
      <c r="N113" s="69">
        <f>Pohjatiedot!ZO49/1000</f>
        <v>16961.234656817553</v>
      </c>
      <c r="O113" s="35">
        <f>Pohjatiedot!AAB49/1000</f>
        <v>48320.02701351187</v>
      </c>
      <c r="P113" s="69">
        <f>Pohjatiedot!AAO49/1000</f>
        <v>63977.781335978456</v>
      </c>
      <c r="Q113" s="35">
        <f>Pohjatiedot!ABB49/1000</f>
        <v>22840.368613350096</v>
      </c>
      <c r="R113" s="58">
        <f t="shared" si="20"/>
        <v>189457.25120497408</v>
      </c>
      <c r="T113" s="56" t="str">
        <f t="shared" si="21"/>
        <v>Tampere</v>
      </c>
      <c r="U113" s="58">
        <f t="shared" si="22"/>
        <v>189457.25120497411</v>
      </c>
      <c r="V113" s="58">
        <f t="shared" si="18"/>
        <v>172531.89884711558</v>
      </c>
      <c r="W113" s="58">
        <f t="shared" si="23"/>
        <v>-16925.35235785853</v>
      </c>
    </row>
    <row r="114" spans="2:23" x14ac:dyDescent="0.25">
      <c r="B114" s="56" t="str">
        <f>Pohjatiedot!XB50</f>
        <v>Urjala</v>
      </c>
      <c r="C114" s="35">
        <f>IFERROR(Pohjatiedot!ABC50/1000,0)</f>
        <v>0</v>
      </c>
      <c r="D114" s="35">
        <f>IFERROR(Pohjatiedot!ABE50/1000,0)</f>
        <v>87.38571086424551</v>
      </c>
      <c r="E114" s="35">
        <f>IFERROR(Pohjatiedot!ABJ50/1000,0)</f>
        <v>585.68712933378538</v>
      </c>
      <c r="F114" s="35">
        <f>IFERROR(Pohjatiedot!ABO50/1000,0)</f>
        <v>1053.8616768073562</v>
      </c>
      <c r="G114" s="58">
        <f t="shared" si="19"/>
        <v>1053.8616768073562</v>
      </c>
      <c r="I114" s="68" t="str">
        <f>Pohjatiedot!XB50</f>
        <v>Urjala</v>
      </c>
      <c r="J114" s="69">
        <f>Pohjatiedot!XO50/1000</f>
        <v>0</v>
      </c>
      <c r="K114" s="35">
        <f>Pohjatiedot!YB50/1000</f>
        <v>0</v>
      </c>
      <c r="L114" s="69">
        <f>Pohjatiedot!YO50/1000</f>
        <v>0</v>
      </c>
      <c r="M114" s="35">
        <f>Pohjatiedot!ZB50/1000</f>
        <v>0</v>
      </c>
      <c r="N114" s="69">
        <f>Pohjatiedot!ZO50/1000</f>
        <v>19.707271476751785</v>
      </c>
      <c r="O114" s="35">
        <f>Pohjatiedot!AAB50/1000</f>
        <v>0</v>
      </c>
      <c r="P114" s="69">
        <f>Pohjatiedot!AAO50/1000</f>
        <v>1034.1544053306043</v>
      </c>
      <c r="Q114" s="35">
        <f>Pohjatiedot!ABB50/1000</f>
        <v>0</v>
      </c>
      <c r="R114" s="58">
        <f t="shared" si="20"/>
        <v>1053.8616768073562</v>
      </c>
      <c r="T114" s="56" t="str">
        <f t="shared" si="21"/>
        <v>Urjala</v>
      </c>
      <c r="U114" s="58">
        <f t="shared" si="22"/>
        <v>1053.8616768073562</v>
      </c>
      <c r="V114" s="58">
        <f t="shared" si="18"/>
        <v>-2820.128564106099</v>
      </c>
      <c r="W114" s="58">
        <f t="shared" si="23"/>
        <v>-3873.9902409134552</v>
      </c>
    </row>
    <row r="115" spans="2:23" x14ac:dyDescent="0.25">
      <c r="B115" s="56" t="str">
        <f>Pohjatiedot!XB51</f>
        <v>Valkeakoski</v>
      </c>
      <c r="C115" s="35">
        <f>IFERROR(Pohjatiedot!ABC51/1000,0)</f>
        <v>0</v>
      </c>
      <c r="D115" s="35">
        <f>IFERROR(Pohjatiedot!ABE51/1000,0)</f>
        <v>1329.2470247824615</v>
      </c>
      <c r="E115" s="35">
        <f>IFERROR(Pohjatiedot!ABJ51/1000,0)</f>
        <v>5601.6353439586255</v>
      </c>
      <c r="F115" s="35">
        <f>IFERROR(Pohjatiedot!ABO51/1000,0)</f>
        <v>8909.3836315295976</v>
      </c>
      <c r="G115" s="58">
        <f t="shared" si="19"/>
        <v>8909.3836315295976</v>
      </c>
      <c r="I115" s="68" t="str">
        <f>Pohjatiedot!XB51</f>
        <v>Valkeakoski</v>
      </c>
      <c r="J115" s="69">
        <f>Pohjatiedot!XO51/1000</f>
        <v>0</v>
      </c>
      <c r="K115" s="35">
        <f>Pohjatiedot!YB51/1000</f>
        <v>0</v>
      </c>
      <c r="L115" s="69">
        <f>Pohjatiedot!YO51/1000</f>
        <v>532.17705284770841</v>
      </c>
      <c r="M115" s="35">
        <f>Pohjatiedot!ZB51/1000</f>
        <v>30.806435812719233</v>
      </c>
      <c r="N115" s="69">
        <f>Pohjatiedot!ZO51/1000</f>
        <v>1559.6778427485397</v>
      </c>
      <c r="O115" s="35">
        <f>Pohjatiedot!AAB51/1000</f>
        <v>934.45570324031667</v>
      </c>
      <c r="P115" s="69">
        <f>Pohjatiedot!AAO51/1000</f>
        <v>5852.266596880313</v>
      </c>
      <c r="Q115" s="35">
        <f>Pohjatiedot!ABB51/1000</f>
        <v>0</v>
      </c>
      <c r="R115" s="58">
        <f t="shared" si="20"/>
        <v>8909.3836315295976</v>
      </c>
      <c r="T115" s="56" t="str">
        <f t="shared" si="21"/>
        <v>Valkeakoski</v>
      </c>
      <c r="U115" s="58">
        <f t="shared" si="22"/>
        <v>8909.3836315295976</v>
      </c>
      <c r="V115" s="58">
        <f t="shared" si="18"/>
        <v>-1284.8160854271073</v>
      </c>
      <c r="W115" s="58">
        <f t="shared" si="23"/>
        <v>-10194.199716956704</v>
      </c>
    </row>
    <row r="116" spans="2:23" x14ac:dyDescent="0.25">
      <c r="B116" s="56" t="str">
        <f>Pohjatiedot!XB52</f>
        <v>Vesilahti</v>
      </c>
      <c r="C116" s="35">
        <f>IFERROR(Pohjatiedot!ABC52/1000,0)</f>
        <v>0</v>
      </c>
      <c r="D116" s="35">
        <f>IFERROR(Pohjatiedot!ABE52/1000,0)</f>
        <v>194.00908138280803</v>
      </c>
      <c r="E116" s="35">
        <f>IFERROR(Pohjatiedot!ABJ52/1000,0)</f>
        <v>938.61613136799167</v>
      </c>
      <c r="F116" s="35">
        <f>IFERROR(Pohjatiedot!ABO52/1000,0)</f>
        <v>1792.7375379028583</v>
      </c>
      <c r="G116" s="58">
        <f t="shared" si="19"/>
        <v>1792.7375379028583</v>
      </c>
      <c r="I116" s="68" t="str">
        <f>Pohjatiedot!XB52</f>
        <v>Vesilahti</v>
      </c>
      <c r="J116" s="69">
        <f>Pohjatiedot!XO52/1000</f>
        <v>0</v>
      </c>
      <c r="K116" s="35">
        <f>Pohjatiedot!YB52/1000</f>
        <v>0</v>
      </c>
      <c r="L116" s="69">
        <f>Pohjatiedot!YO52/1000</f>
        <v>0</v>
      </c>
      <c r="M116" s="35">
        <f>Pohjatiedot!ZB52/1000</f>
        <v>30.604979936139038</v>
      </c>
      <c r="N116" s="69">
        <f>Pohjatiedot!ZO52/1000</f>
        <v>180.88840609515094</v>
      </c>
      <c r="O116" s="35">
        <f>Pohjatiedot!AAB52/1000</f>
        <v>497.50681172750734</v>
      </c>
      <c r="P116" s="69">
        <f>Pohjatiedot!AAO52/1000</f>
        <v>1083.7373401440609</v>
      </c>
      <c r="Q116" s="35">
        <f>Pohjatiedot!ABB52/1000</f>
        <v>0</v>
      </c>
      <c r="R116" s="58">
        <f t="shared" si="20"/>
        <v>1792.7375379028581</v>
      </c>
      <c r="T116" s="56" t="str">
        <f t="shared" si="21"/>
        <v>Vesilahti</v>
      </c>
      <c r="U116" s="58">
        <f t="shared" si="22"/>
        <v>1792.7375379028583</v>
      </c>
      <c r="V116" s="58">
        <f t="shared" si="18"/>
        <v>-1654.200627605356</v>
      </c>
      <c r="W116" s="58">
        <f t="shared" si="23"/>
        <v>-3446.9381655082143</v>
      </c>
    </row>
    <row r="117" spans="2:23" x14ac:dyDescent="0.25">
      <c r="B117" s="56" t="str">
        <f>Pohjatiedot!XB53</f>
        <v>Virrat</v>
      </c>
      <c r="C117" s="35">
        <f>IFERROR(Pohjatiedot!ABC53/1000,0)</f>
        <v>0</v>
      </c>
      <c r="D117" s="35">
        <f>IFERROR(Pohjatiedot!ABE53/1000,0)</f>
        <v>190.83482200756367</v>
      </c>
      <c r="E117" s="35">
        <f>IFERROR(Pohjatiedot!ABJ53/1000,0)</f>
        <v>797.89206179269866</v>
      </c>
      <c r="F117" s="35">
        <f>IFERROR(Pohjatiedot!ABO53/1000,0)</f>
        <v>1401.2859133185284</v>
      </c>
      <c r="G117" s="58">
        <f t="shared" si="19"/>
        <v>1401.2859133185284</v>
      </c>
      <c r="I117" s="68" t="str">
        <f>Pohjatiedot!XB53</f>
        <v>Virrat</v>
      </c>
      <c r="J117" s="69">
        <f>Pohjatiedot!XO53/1000</f>
        <v>0</v>
      </c>
      <c r="K117" s="35">
        <f>Pohjatiedot!YB53/1000</f>
        <v>0</v>
      </c>
      <c r="L117" s="69">
        <f>Pohjatiedot!YO53/1000</f>
        <v>0</v>
      </c>
      <c r="M117" s="35">
        <f>Pohjatiedot!ZB53/1000</f>
        <v>0</v>
      </c>
      <c r="N117" s="69">
        <f>Pohjatiedot!ZO53/1000</f>
        <v>0</v>
      </c>
      <c r="O117" s="35">
        <f>Pohjatiedot!AAB53/1000</f>
        <v>0</v>
      </c>
      <c r="P117" s="69">
        <f>Pohjatiedot!AAO53/1000</f>
        <v>1401.2859133185284</v>
      </c>
      <c r="Q117" s="35">
        <f>Pohjatiedot!ABB53/1000</f>
        <v>0</v>
      </c>
      <c r="R117" s="58">
        <f t="shared" si="20"/>
        <v>1401.2859133185284</v>
      </c>
      <c r="T117" s="56" t="str">
        <f t="shared" si="21"/>
        <v>Virrat</v>
      </c>
      <c r="U117" s="58">
        <f t="shared" si="22"/>
        <v>1401.2859133185284</v>
      </c>
      <c r="V117" s="58">
        <f t="shared" si="18"/>
        <v>-6649.679410912735</v>
      </c>
      <c r="W117" s="58">
        <f t="shared" si="23"/>
        <v>-8050.9653242312634</v>
      </c>
    </row>
    <row r="118" spans="2:23" ht="15.75" thickBot="1" x14ac:dyDescent="0.3">
      <c r="B118" s="56" t="str">
        <f>Pohjatiedot!XB54</f>
        <v>Ylöjärvi</v>
      </c>
      <c r="C118" s="35">
        <f>IFERROR(Pohjatiedot!ABC54/1000,0)</f>
        <v>0</v>
      </c>
      <c r="D118" s="35">
        <f>IFERROR(Pohjatiedot!ABE54/1000,0)</f>
        <v>4167.7933265828196</v>
      </c>
      <c r="E118" s="35">
        <f>IFERROR(Pohjatiedot!ABJ54/1000,0)</f>
        <v>12461.604171167797</v>
      </c>
      <c r="F118" s="35">
        <f>IFERROR(Pohjatiedot!ABO54/1000,0)</f>
        <v>20213.762306707966</v>
      </c>
      <c r="G118" s="58">
        <f t="shared" si="19"/>
        <v>20213.762306707966</v>
      </c>
      <c r="I118" s="68" t="str">
        <f>Pohjatiedot!XB54</f>
        <v>Ylöjärvi</v>
      </c>
      <c r="J118" s="69">
        <f>Pohjatiedot!XO54/1000</f>
        <v>212.25643513325048</v>
      </c>
      <c r="K118" s="35">
        <f>Pohjatiedot!YB54/1000</f>
        <v>0</v>
      </c>
      <c r="L118" s="69">
        <f>Pohjatiedot!YO54/1000</f>
        <v>1037.8412024327006</v>
      </c>
      <c r="M118" s="35">
        <f>Pohjatiedot!ZB54/1000</f>
        <v>351.67501144105069</v>
      </c>
      <c r="N118" s="69">
        <f>Pohjatiedot!ZO54/1000</f>
        <v>4007.2183236872916</v>
      </c>
      <c r="O118" s="35">
        <f>Pohjatiedot!AAB54/1000</f>
        <v>4924.119475906049</v>
      </c>
      <c r="P118" s="69">
        <f>Pohjatiedot!AAO54/1000</f>
        <v>8670.83212945175</v>
      </c>
      <c r="Q118" s="35">
        <f>Pohjatiedot!ABB54/1000</f>
        <v>1009.8197286558733</v>
      </c>
      <c r="R118" s="58">
        <f t="shared" si="20"/>
        <v>20213.762306707962</v>
      </c>
      <c r="T118" s="56" t="str">
        <f t="shared" si="21"/>
        <v>Ylöjärvi</v>
      </c>
      <c r="U118" s="58">
        <f t="shared" si="22"/>
        <v>20213.762306707966</v>
      </c>
      <c r="V118" s="58">
        <f t="shared" si="18"/>
        <v>9166.9379568559198</v>
      </c>
      <c r="W118" s="58">
        <f t="shared" si="23"/>
        <v>-11046.824349852046</v>
      </c>
    </row>
    <row r="119" spans="2:23" ht="15.75" thickBot="1" x14ac:dyDescent="0.3">
      <c r="B119" s="60" t="str">
        <f>Pohjatiedot!XB55</f>
        <v>Pirkanmaa</v>
      </c>
      <c r="C119" s="70">
        <f>IFERROR(Pohjatiedot!ABC55/1000,0)</f>
        <v>0</v>
      </c>
      <c r="D119" s="70">
        <f>IFERROR(Pohjatiedot!ABE55/1000,0)</f>
        <v>61406.487707905879</v>
      </c>
      <c r="E119" s="70">
        <f>IFERROR(Pohjatiedot!ABJ55/1000,0)</f>
        <v>204158.77160805019</v>
      </c>
      <c r="F119" s="70">
        <f>IFERROR(Pohjatiedot!ABO55/1000,0)</f>
        <v>326089.6476297917</v>
      </c>
      <c r="G119" s="62">
        <f t="shared" si="19"/>
        <v>326089.6476297917</v>
      </c>
      <c r="I119" s="71" t="str">
        <f>Pohjatiedot!XB55</f>
        <v>Pirkanmaa</v>
      </c>
      <c r="J119" s="72">
        <f>Pohjatiedot!XO55/1000</f>
        <v>5602.6327919422993</v>
      </c>
      <c r="K119" s="70">
        <f>Pohjatiedot!YB55/1000</f>
        <v>2981.3089330372823</v>
      </c>
      <c r="L119" s="72">
        <f>Pohjatiedot!YO55/1000</f>
        <v>25227.091558952907</v>
      </c>
      <c r="M119" s="70">
        <f>Pohjatiedot!ZB55/1000</f>
        <v>13247.878087961883</v>
      </c>
      <c r="N119" s="72">
        <f>Pohjatiedot!ZO55/1000</f>
        <v>36628.770677071261</v>
      </c>
      <c r="O119" s="70">
        <f>Pohjatiedot!AAB55/1000</f>
        <v>73876.117163219969</v>
      </c>
      <c r="P119" s="72">
        <f>Pohjatiedot!AAO55/1000</f>
        <v>139921.15238137261</v>
      </c>
      <c r="Q119" s="70">
        <f>Pohjatiedot!ABB55/1000</f>
        <v>28604.696036233559</v>
      </c>
      <c r="R119" s="62">
        <f t="shared" si="20"/>
        <v>326089.64762979175</v>
      </c>
      <c r="T119" s="60" t="str">
        <f t="shared" si="21"/>
        <v>Pirkanmaa</v>
      </c>
      <c r="U119" s="62">
        <f t="shared" si="22"/>
        <v>326089.6476297917</v>
      </c>
      <c r="V119" s="62">
        <f t="shared" si="18"/>
        <v>159248.6475909228</v>
      </c>
      <c r="W119" s="62">
        <f t="shared" si="23"/>
        <v>-166841.00003886889</v>
      </c>
    </row>
    <row r="121" spans="2:23" x14ac:dyDescent="0.25">
      <c r="B121" s="18" t="s">
        <v>184</v>
      </c>
      <c r="I121" s="18" t="s">
        <v>184</v>
      </c>
    </row>
    <row r="122" spans="2:23" ht="15.75" thickBot="1" x14ac:dyDescent="0.3">
      <c r="C122" t="s">
        <v>196</v>
      </c>
    </row>
    <row r="123" spans="2:23" ht="45.75" thickBot="1" x14ac:dyDescent="0.3">
      <c r="B123" s="50" t="s">
        <v>190</v>
      </c>
      <c r="C123" s="2">
        <v>2018</v>
      </c>
      <c r="D123" s="2">
        <v>2020</v>
      </c>
      <c r="E123" s="2">
        <v>2025</v>
      </c>
      <c r="F123" s="2">
        <v>2030</v>
      </c>
      <c r="G123" s="50" t="s">
        <v>31</v>
      </c>
      <c r="I123" s="1" t="s">
        <v>191</v>
      </c>
      <c r="J123" s="51" t="s">
        <v>275</v>
      </c>
      <c r="K123" s="2" t="s">
        <v>171</v>
      </c>
      <c r="L123" s="51" t="s">
        <v>172</v>
      </c>
      <c r="M123" s="2" t="s">
        <v>173</v>
      </c>
      <c r="N123" s="51" t="s">
        <v>174</v>
      </c>
      <c r="O123" s="2" t="s">
        <v>175</v>
      </c>
      <c r="P123" s="51" t="s">
        <v>176</v>
      </c>
      <c r="Q123" s="2" t="s">
        <v>177</v>
      </c>
      <c r="R123" s="50" t="s">
        <v>187</v>
      </c>
    </row>
    <row r="124" spans="2:23" x14ac:dyDescent="0.25">
      <c r="B124" s="52" t="str">
        <f>Pohjatiedot!SM33</f>
        <v>Akaa</v>
      </c>
      <c r="C124" s="35">
        <f>IFERROR(Pohjatiedot!WN33/1000,0)</f>
        <v>0</v>
      </c>
      <c r="D124" s="35">
        <f>IFERROR(Pohjatiedot!WP33/1000,0)</f>
        <v>-1540.7817028152942</v>
      </c>
      <c r="E124" s="35">
        <f>IFERROR(Pohjatiedot!WU33/1000,0)</f>
        <v>-4618.4304380976528</v>
      </c>
      <c r="F124" s="35">
        <f>IFERROR(Pohjatiedot!WZ33/1000,0)</f>
        <v>-7100.1210837730514</v>
      </c>
      <c r="G124" s="54">
        <f>F124-C124</f>
        <v>-7100.1210837730514</v>
      </c>
      <c r="I124" s="66" t="str">
        <f>Pohjatiedot!SM33</f>
        <v>Akaa</v>
      </c>
      <c r="J124" s="69">
        <f>Pohjatiedot!SZ33/1000</f>
        <v>-838.68478718921176</v>
      </c>
      <c r="K124" s="35">
        <f>Pohjatiedot!TM33/1000</f>
        <v>-2497.093369699975</v>
      </c>
      <c r="L124" s="69">
        <f>Pohjatiedot!TZ33/1000</f>
        <v>-6170.0537970451396</v>
      </c>
      <c r="M124" s="35">
        <f>Pohjatiedot!UM33/1000</f>
        <v>-174.22333319197006</v>
      </c>
      <c r="N124" s="69">
        <f>Pohjatiedot!UZ33/1000</f>
        <v>524.73040196507475</v>
      </c>
      <c r="O124" s="35">
        <f>Pohjatiedot!VM33/1000</f>
        <v>52.345744111277384</v>
      </c>
      <c r="P124" s="69">
        <f>Pohjatiedot!VZ33/1000</f>
        <v>3503.2691274289018</v>
      </c>
      <c r="Q124" s="35">
        <f>Pohjatiedot!WM33/1000</f>
        <v>-1500.4110701520081</v>
      </c>
      <c r="R124" s="58">
        <f>SUM(J124:Q124)</f>
        <v>-7100.1210837730523</v>
      </c>
    </row>
    <row r="125" spans="2:23" x14ac:dyDescent="0.25">
      <c r="B125" s="56" t="str">
        <f>Pohjatiedot!SM34</f>
        <v>Hämeenkyrö</v>
      </c>
      <c r="C125" s="35">
        <f>IFERROR(Pohjatiedot!WN34/1000,0)</f>
        <v>0</v>
      </c>
      <c r="D125" s="35">
        <f>IFERROR(Pohjatiedot!WP34/1000,0)</f>
        <v>-411.67724979484888</v>
      </c>
      <c r="E125" s="35">
        <f>IFERROR(Pohjatiedot!WU34/1000,0)</f>
        <v>-902.12588463132147</v>
      </c>
      <c r="F125" s="35">
        <f>IFERROR(Pohjatiedot!WZ34/1000,0)</f>
        <v>-1417.5258503471721</v>
      </c>
      <c r="G125" s="58">
        <f t="shared" ref="G125:G146" si="24">F125-C125</f>
        <v>-1417.5258503471721</v>
      </c>
      <c r="I125" s="68" t="str">
        <f>Pohjatiedot!SM34</f>
        <v>Hämeenkyrö</v>
      </c>
      <c r="J125" s="69">
        <f>Pohjatiedot!SZ34/1000</f>
        <v>-306.84947668886775</v>
      </c>
      <c r="K125" s="35">
        <f>Pohjatiedot!TM34/1000</f>
        <v>-1998.1</v>
      </c>
      <c r="L125" s="69">
        <f>Pohjatiedot!TZ34/1000</f>
        <v>-2476.8526499708792</v>
      </c>
      <c r="M125" s="35">
        <f>Pohjatiedot!UM34/1000</f>
        <v>-50.181301786926035</v>
      </c>
      <c r="N125" s="69">
        <f>Pohjatiedot!UZ34/1000</f>
        <v>341.67709702130475</v>
      </c>
      <c r="O125" s="35">
        <f>Pohjatiedot!VM34/1000</f>
        <v>344.53367090677273</v>
      </c>
      <c r="P125" s="69">
        <f>Pohjatiedot!VZ34/1000</f>
        <v>2867.8975012659857</v>
      </c>
      <c r="Q125" s="35">
        <f>Pohjatiedot!WM34/1000</f>
        <v>-139.650691094563</v>
      </c>
      <c r="R125" s="58">
        <f t="shared" ref="R125:R146" si="25">SUM(J125:Q125)</f>
        <v>-1417.5258503471725</v>
      </c>
    </row>
    <row r="126" spans="2:23" x14ac:dyDescent="0.25">
      <c r="B126" s="56" t="str">
        <f>Pohjatiedot!SM35</f>
        <v>Ikaalinen</v>
      </c>
      <c r="C126" s="35">
        <f>IFERROR(Pohjatiedot!WN35/1000,0)</f>
        <v>0</v>
      </c>
      <c r="D126" s="35">
        <f>IFERROR(Pohjatiedot!WP35/1000,0)</f>
        <v>-751.48326261399029</v>
      </c>
      <c r="E126" s="35">
        <f>IFERROR(Pohjatiedot!WU35/1000,0)</f>
        <v>-1367.4122498644492</v>
      </c>
      <c r="F126" s="35">
        <f>IFERROR(Pohjatiedot!WZ35/1000,0)</f>
        <v>-2165.861126530624</v>
      </c>
      <c r="G126" s="58">
        <f t="shared" si="24"/>
        <v>-2165.861126530624</v>
      </c>
      <c r="I126" s="68" t="str">
        <f>Pohjatiedot!SM35</f>
        <v>Ikaalinen</v>
      </c>
      <c r="J126" s="69">
        <f>Pohjatiedot!SZ35/1000</f>
        <v>-540.00999571612169</v>
      </c>
      <c r="K126" s="35">
        <f>Pohjatiedot!TM35/1000</f>
        <v>-1092.4138888888886</v>
      </c>
      <c r="L126" s="69">
        <f>Pohjatiedot!TZ35/1000</f>
        <v>-1788.0193290379918</v>
      </c>
      <c r="M126" s="35">
        <f>Pohjatiedot!UM35/1000</f>
        <v>-109.48532397137897</v>
      </c>
      <c r="N126" s="69">
        <f>Pohjatiedot!UZ35/1000</f>
        <v>187.41273397231353</v>
      </c>
      <c r="O126" s="35">
        <f>Pohjatiedot!VM35/1000</f>
        <v>-527.14572828772884</v>
      </c>
      <c r="P126" s="69">
        <f>Pohjatiedot!VZ35/1000</f>
        <v>2330.9268389678937</v>
      </c>
      <c r="Q126" s="35">
        <f>Pohjatiedot!WM35/1000</f>
        <v>-627.12643356872081</v>
      </c>
      <c r="R126" s="58">
        <f t="shared" si="25"/>
        <v>-2165.8611265306236</v>
      </c>
    </row>
    <row r="127" spans="2:23" x14ac:dyDescent="0.25">
      <c r="B127" s="56" t="str">
        <f>Pohjatiedot!SM36</f>
        <v>Juupajoki</v>
      </c>
      <c r="C127" s="35">
        <f>IFERROR(Pohjatiedot!WN36/1000,0)</f>
        <v>0</v>
      </c>
      <c r="D127" s="35">
        <f>IFERROR(Pohjatiedot!WP36/1000,0)</f>
        <v>-300.36727772063563</v>
      </c>
      <c r="E127" s="35">
        <f>IFERROR(Pohjatiedot!WU36/1000,0)</f>
        <v>-776.07179373936754</v>
      </c>
      <c r="F127" s="35">
        <f>IFERROR(Pohjatiedot!WZ36/1000,0)</f>
        <v>-1228.6976746482803</v>
      </c>
      <c r="G127" s="58">
        <f t="shared" si="24"/>
        <v>-1228.6976746482803</v>
      </c>
      <c r="I127" s="68" t="str">
        <f>Pohjatiedot!SM36</f>
        <v>Juupajoki</v>
      </c>
      <c r="J127" s="69">
        <f>Pohjatiedot!SZ36/1000</f>
        <v>-151.30360934182585</v>
      </c>
      <c r="K127" s="35">
        <f>Pohjatiedot!TM36/1000</f>
        <v>-273.68571428571425</v>
      </c>
      <c r="L127" s="69">
        <f>Pohjatiedot!TZ36/1000</f>
        <v>-742.63917525773195</v>
      </c>
      <c r="M127" s="35">
        <f>Pohjatiedot!UM36/1000</f>
        <v>-40.029942037279241</v>
      </c>
      <c r="N127" s="69">
        <f>Pohjatiedot!UZ36/1000</f>
        <v>-196.92180457918187</v>
      </c>
      <c r="O127" s="35">
        <f>Pohjatiedot!VM36/1000</f>
        <v>-308.88237593371758</v>
      </c>
      <c r="P127" s="69">
        <f>Pohjatiedot!VZ36/1000</f>
        <v>587.54554119895454</v>
      </c>
      <c r="Q127" s="35">
        <f>Pohjatiedot!WM36/1000</f>
        <v>-102.78059441178391</v>
      </c>
      <c r="R127" s="58">
        <f t="shared" si="25"/>
        <v>-1228.6976746482806</v>
      </c>
    </row>
    <row r="128" spans="2:23" x14ac:dyDescent="0.25">
      <c r="B128" s="56" t="str">
        <f>Pohjatiedot!SM37</f>
        <v>Kangasala</v>
      </c>
      <c r="C128" s="35">
        <f>IFERROR(Pohjatiedot!WN37/1000,0)</f>
        <v>0</v>
      </c>
      <c r="D128" s="35">
        <f>IFERROR(Pohjatiedot!WP37/1000,0)</f>
        <v>2365.9189413508002</v>
      </c>
      <c r="E128" s="35">
        <f>IFERROR(Pohjatiedot!WU37/1000,0)</f>
        <v>8798.0414211054176</v>
      </c>
      <c r="F128" s="35">
        <f>IFERROR(Pohjatiedot!WZ37/1000,0)</f>
        <v>13899.448833020781</v>
      </c>
      <c r="G128" s="58">
        <f t="shared" si="24"/>
        <v>13899.448833020781</v>
      </c>
      <c r="I128" s="68" t="str">
        <f>Pohjatiedot!SM37</f>
        <v>Kangasala</v>
      </c>
      <c r="J128" s="69">
        <f>Pohjatiedot!SZ37/1000</f>
        <v>860.2625331481247</v>
      </c>
      <c r="K128" s="35">
        <f>Pohjatiedot!TM37/1000</f>
        <v>-1698.7683368673274</v>
      </c>
      <c r="L128" s="69">
        <f>Pohjatiedot!TZ37/1000</f>
        <v>-4995.5061716359633</v>
      </c>
      <c r="M128" s="35">
        <f>Pohjatiedot!UM37/1000</f>
        <v>432.7882247813032</v>
      </c>
      <c r="N128" s="69">
        <f>Pohjatiedot!UZ37/1000</f>
        <v>3179.5401649994292</v>
      </c>
      <c r="O128" s="35">
        <f>Pohjatiedot!VM37/1000</f>
        <v>5147.3833565613722</v>
      </c>
      <c r="P128" s="69">
        <f>Pohjatiedot!VZ37/1000</f>
        <v>9318.942337914059</v>
      </c>
      <c r="Q128" s="35">
        <f>Pohjatiedot!WM37/1000</f>
        <v>1654.8067241197818</v>
      </c>
      <c r="R128" s="58">
        <f t="shared" si="25"/>
        <v>13899.448833020779</v>
      </c>
    </row>
    <row r="129" spans="2:18" x14ac:dyDescent="0.25">
      <c r="B129" s="56" t="str">
        <f>Pohjatiedot!SM38</f>
        <v>Kihniö</v>
      </c>
      <c r="C129" s="35">
        <f>IFERROR(Pohjatiedot!WN38/1000,0)</f>
        <v>0</v>
      </c>
      <c r="D129" s="35">
        <f>IFERROR(Pohjatiedot!WP38/1000,0)</f>
        <v>-436.52923214431934</v>
      </c>
      <c r="E129" s="35">
        <f>IFERROR(Pohjatiedot!WU38/1000,0)</f>
        <v>-1147.2526208207116</v>
      </c>
      <c r="F129" s="35">
        <f>IFERROR(Pohjatiedot!WZ38/1000,0)</f>
        <v>-1845.0884603512754</v>
      </c>
      <c r="G129" s="58">
        <f t="shared" si="24"/>
        <v>-1845.0884603512754</v>
      </c>
      <c r="I129" s="68" t="str">
        <f>Pohjatiedot!SM38</f>
        <v>Kihniö</v>
      </c>
      <c r="J129" s="69">
        <f>Pohjatiedot!SZ38/1000</f>
        <v>-246.08376963350787</v>
      </c>
      <c r="K129" s="35">
        <f>Pohjatiedot!TM38/1000</f>
        <v>-298.95031712473565</v>
      </c>
      <c r="L129" s="69">
        <f>Pohjatiedot!TZ38/1000</f>
        <v>-830.54658385093148</v>
      </c>
      <c r="M129" s="35">
        <f>Pohjatiedot!UM38/1000</f>
        <v>-37.45569790978395</v>
      </c>
      <c r="N129" s="69">
        <f>Pohjatiedot!UZ38/1000</f>
        <v>-257.37914245348486</v>
      </c>
      <c r="O129" s="35">
        <f>Pohjatiedot!VM38/1000</f>
        <v>-313.93326472599608</v>
      </c>
      <c r="P129" s="69">
        <f>Pohjatiedot!VZ38/1000</f>
        <v>326.25734709416872</v>
      </c>
      <c r="Q129" s="35">
        <f>Pohjatiedot!WM38/1000</f>
        <v>-186.99703174700392</v>
      </c>
      <c r="R129" s="58">
        <f t="shared" si="25"/>
        <v>-1845.088460351275</v>
      </c>
    </row>
    <row r="130" spans="2:18" x14ac:dyDescent="0.25">
      <c r="B130" s="56" t="str">
        <f>Pohjatiedot!SM39</f>
        <v>Lempäälä</v>
      </c>
      <c r="C130" s="35">
        <f>IFERROR(Pohjatiedot!WN39/1000,0)</f>
        <v>0</v>
      </c>
      <c r="D130" s="35">
        <f>IFERROR(Pohjatiedot!WP39/1000,0)</f>
        <v>2115.2750862581852</v>
      </c>
      <c r="E130" s="35">
        <f>IFERROR(Pohjatiedot!WU39/1000,0)</f>
        <v>6549.9363503077075</v>
      </c>
      <c r="F130" s="35">
        <f>IFERROR(Pohjatiedot!WZ39/1000,0)</f>
        <v>9103.037934143822</v>
      </c>
      <c r="G130" s="58">
        <f t="shared" si="24"/>
        <v>9103.037934143822</v>
      </c>
      <c r="I130" s="68" t="str">
        <f>Pohjatiedot!SM39</f>
        <v>Lempäälä</v>
      </c>
      <c r="J130" s="69">
        <f>Pohjatiedot!SZ39/1000</f>
        <v>382.93441351374639</v>
      </c>
      <c r="K130" s="35">
        <f>Pohjatiedot!TM39/1000</f>
        <v>-3230.598585636787</v>
      </c>
      <c r="L130" s="69">
        <f>Pohjatiedot!TZ39/1000</f>
        <v>-4389.3090133172846</v>
      </c>
      <c r="M130" s="35">
        <f>Pohjatiedot!UM39/1000</f>
        <v>489.80675490520878</v>
      </c>
      <c r="N130" s="69">
        <f>Pohjatiedot!UZ39/1000</f>
        <v>2786.9493998830676</v>
      </c>
      <c r="O130" s="35">
        <f>Pohjatiedot!VM39/1000</f>
        <v>5222.9833072233168</v>
      </c>
      <c r="P130" s="69">
        <f>Pohjatiedot!VZ39/1000</f>
        <v>6344.94514301649</v>
      </c>
      <c r="Q130" s="35">
        <f>Pohjatiedot!WM39/1000</f>
        <v>1495.3265145560629</v>
      </c>
      <c r="R130" s="58">
        <f t="shared" si="25"/>
        <v>9103.0379341438202</v>
      </c>
    </row>
    <row r="131" spans="2:18" x14ac:dyDescent="0.25">
      <c r="B131" s="56" t="str">
        <f>Pohjatiedot!SM40</f>
        <v>Mänttä-Vilppula</v>
      </c>
      <c r="C131" s="35">
        <f>IFERROR(Pohjatiedot!WN40/1000,0)</f>
        <v>0</v>
      </c>
      <c r="D131" s="35">
        <f>IFERROR(Pohjatiedot!WP40/1000,0)</f>
        <v>-2111.6607833782368</v>
      </c>
      <c r="E131" s="35">
        <f>IFERROR(Pohjatiedot!WU40/1000,0)</f>
        <v>-5499.5181972964047</v>
      </c>
      <c r="F131" s="35">
        <f>IFERROR(Pohjatiedot!WZ40/1000,0)</f>
        <v>-8589.089978377835</v>
      </c>
      <c r="G131" s="58">
        <f t="shared" si="24"/>
        <v>-8589.089978377835</v>
      </c>
      <c r="I131" s="68" t="str">
        <f>Pohjatiedot!SM40</f>
        <v>Mänttä-Vilppula</v>
      </c>
      <c r="J131" s="69">
        <f>Pohjatiedot!SZ40/1000</f>
        <v>-1286.1097866372836</v>
      </c>
      <c r="K131" s="35">
        <f>Pohjatiedot!TM40/1000</f>
        <v>-1379.966200803213</v>
      </c>
      <c r="L131" s="69">
        <f>Pohjatiedot!TZ40/1000</f>
        <v>-3436.4504124304635</v>
      </c>
      <c r="M131" s="35">
        <f>Pohjatiedot!UM40/1000</f>
        <v>-532.98595769067447</v>
      </c>
      <c r="N131" s="69">
        <f>Pohjatiedot!UZ40/1000</f>
        <v>-1202.5319662014981</v>
      </c>
      <c r="O131" s="35">
        <f>Pohjatiedot!VM40/1000</f>
        <v>-2246.8733483635883</v>
      </c>
      <c r="P131" s="69">
        <f>Pohjatiedot!VZ40/1000</f>
        <v>2340.5084313894495</v>
      </c>
      <c r="Q131" s="35">
        <f>Pohjatiedot!WM40/1000</f>
        <v>-844.68073764056317</v>
      </c>
      <c r="R131" s="58">
        <f t="shared" si="25"/>
        <v>-8589.089978377835</v>
      </c>
    </row>
    <row r="132" spans="2:18" x14ac:dyDescent="0.25">
      <c r="B132" s="56" t="str">
        <f>Pohjatiedot!SM41</f>
        <v>Nokia</v>
      </c>
      <c r="C132" s="35">
        <f>IFERROR(Pohjatiedot!WN41/1000,0)</f>
        <v>0</v>
      </c>
      <c r="D132" s="35">
        <f>IFERROR(Pohjatiedot!WP41/1000,0)</f>
        <v>1638.7972017993336</v>
      </c>
      <c r="E132" s="35">
        <f>IFERROR(Pohjatiedot!WU41/1000,0)</f>
        <v>4080.6260899978597</v>
      </c>
      <c r="F132" s="35">
        <f>IFERROR(Pohjatiedot!WZ41/1000,0)</f>
        <v>5441.8313421407875</v>
      </c>
      <c r="G132" s="58">
        <f t="shared" si="24"/>
        <v>5441.8313421407875</v>
      </c>
      <c r="I132" s="68" t="str">
        <f>Pohjatiedot!SM41</f>
        <v>Nokia</v>
      </c>
      <c r="J132" s="69">
        <f>Pohjatiedot!SZ41/1000</f>
        <v>333.22799534703375</v>
      </c>
      <c r="K132" s="35">
        <f>Pohjatiedot!TM41/1000</f>
        <v>-5291.508441720498</v>
      </c>
      <c r="L132" s="69">
        <f>Pohjatiedot!TZ41/1000</f>
        <v>-8021.5291078423752</v>
      </c>
      <c r="M132" s="35">
        <f>Pohjatiedot!UM41/1000</f>
        <v>409.77951576977921</v>
      </c>
      <c r="N132" s="69">
        <f>Pohjatiedot!UZ41/1000</f>
        <v>3120.2145019265413</v>
      </c>
      <c r="O132" s="35">
        <f>Pohjatiedot!VM41/1000</f>
        <v>4943.3799031899134</v>
      </c>
      <c r="P132" s="69">
        <f>Pohjatiedot!VZ41/1000</f>
        <v>9197.9355381075729</v>
      </c>
      <c r="Q132" s="35">
        <f>Pohjatiedot!WM41/1000</f>
        <v>750.33143736281966</v>
      </c>
      <c r="R132" s="58">
        <f t="shared" si="25"/>
        <v>5441.8313421407865</v>
      </c>
    </row>
    <row r="133" spans="2:18" x14ac:dyDescent="0.25">
      <c r="B133" s="56" t="str">
        <f>Pohjatiedot!SM42</f>
        <v>Orivesi</v>
      </c>
      <c r="C133" s="35">
        <f>IFERROR(Pohjatiedot!WN42/1000,0)</f>
        <v>0</v>
      </c>
      <c r="D133" s="35">
        <f>IFERROR(Pohjatiedot!WP42/1000,0)</f>
        <v>-1207.3299662622098</v>
      </c>
      <c r="E133" s="35">
        <f>IFERROR(Pohjatiedot!WU42/1000,0)</f>
        <v>-3258.960314776064</v>
      </c>
      <c r="F133" s="35">
        <f>IFERROR(Pohjatiedot!WZ42/1000,0)</f>
        <v>-5038.9530783803511</v>
      </c>
      <c r="G133" s="58">
        <f t="shared" si="24"/>
        <v>-5038.9530783803511</v>
      </c>
      <c r="I133" s="68" t="str">
        <f>Pohjatiedot!SM42</f>
        <v>Orivesi</v>
      </c>
      <c r="J133" s="69">
        <f>Pohjatiedot!SZ42/1000</f>
        <v>-442.04771716733558</v>
      </c>
      <c r="K133" s="35">
        <f>Pohjatiedot!TM42/1000</f>
        <v>-1981.1083211143691</v>
      </c>
      <c r="L133" s="69">
        <f>Pohjatiedot!TZ42/1000</f>
        <v>-3245.4987863061856</v>
      </c>
      <c r="M133" s="35">
        <f>Pohjatiedot!UM42/1000</f>
        <v>-160.85877961148233</v>
      </c>
      <c r="N133" s="69">
        <f>Pohjatiedot!UZ42/1000</f>
        <v>368.81383914821549</v>
      </c>
      <c r="O133" s="35">
        <f>Pohjatiedot!VM42/1000</f>
        <v>-575.85026094499563</v>
      </c>
      <c r="P133" s="69">
        <f>Pohjatiedot!VZ42/1000</f>
        <v>1924.0332717871318</v>
      </c>
      <c r="Q133" s="35">
        <f>Pohjatiedot!WM42/1000</f>
        <v>-926.43632417132824</v>
      </c>
      <c r="R133" s="58">
        <f t="shared" si="25"/>
        <v>-5038.9530783803502</v>
      </c>
    </row>
    <row r="134" spans="2:18" x14ac:dyDescent="0.25">
      <c r="B134" s="56" t="str">
        <f>Pohjatiedot!SM43</f>
        <v>Parkano</v>
      </c>
      <c r="C134" s="35">
        <f>IFERROR(Pohjatiedot!WN43/1000,0)</f>
        <v>0</v>
      </c>
      <c r="D134" s="35">
        <f>IFERROR(Pohjatiedot!WP43/1000,0)</f>
        <v>-583.88995910769233</v>
      </c>
      <c r="E134" s="35">
        <f>IFERROR(Pohjatiedot!WU43/1000,0)</f>
        <v>-1672.4039233679716</v>
      </c>
      <c r="F134" s="35">
        <f>IFERROR(Pohjatiedot!WZ43/1000,0)</f>
        <v>-2576.3245549871854</v>
      </c>
      <c r="G134" s="58">
        <f t="shared" si="24"/>
        <v>-2576.3245549871854</v>
      </c>
      <c r="I134" s="68" t="str">
        <f>Pohjatiedot!SM43</f>
        <v>Parkano</v>
      </c>
      <c r="J134" s="69">
        <f>Pohjatiedot!SZ43/1000</f>
        <v>-607.75622198175915</v>
      </c>
      <c r="K134" s="35">
        <f>Pohjatiedot!TM43/1000</f>
        <v>-604.23289989997693</v>
      </c>
      <c r="L134" s="69">
        <f>Pohjatiedot!TZ43/1000</f>
        <v>-1736.8990031552787</v>
      </c>
      <c r="M134" s="35">
        <f>Pohjatiedot!UM43/1000</f>
        <v>-168.17054773391897</v>
      </c>
      <c r="N134" s="69">
        <f>Pohjatiedot!UZ43/1000</f>
        <v>-760.56565949725405</v>
      </c>
      <c r="O134" s="35">
        <f>Pohjatiedot!VM43/1000</f>
        <v>-660.87605283146979</v>
      </c>
      <c r="P134" s="69">
        <f>Pohjatiedot!VZ43/1000</f>
        <v>2307.1312241019014</v>
      </c>
      <c r="Q134" s="35">
        <f>Pohjatiedot!WM43/1000</f>
        <v>-344.95539398942998</v>
      </c>
      <c r="R134" s="58">
        <f t="shared" si="25"/>
        <v>-2576.3245549871867</v>
      </c>
    </row>
    <row r="135" spans="2:18" x14ac:dyDescent="0.25">
      <c r="B135" s="56" t="str">
        <f>Pohjatiedot!SM44</f>
        <v>Pirkkala</v>
      </c>
      <c r="C135" s="35">
        <f>IFERROR(Pohjatiedot!WN44/1000,0)</f>
        <v>0</v>
      </c>
      <c r="D135" s="35">
        <f>IFERROR(Pohjatiedot!WP44/1000,0)</f>
        <v>1762.8391662040312</v>
      </c>
      <c r="E135" s="35">
        <f>IFERROR(Pohjatiedot!WU44/1000,0)</f>
        <v>5780.8892084034114</v>
      </c>
      <c r="F135" s="35">
        <f>IFERROR(Pohjatiedot!WZ44/1000,0)</f>
        <v>9224.9081560771156</v>
      </c>
      <c r="G135" s="58">
        <f t="shared" si="24"/>
        <v>9224.9081560771156</v>
      </c>
      <c r="I135" s="68" t="str">
        <f>Pohjatiedot!SM44</f>
        <v>Pirkkala</v>
      </c>
      <c r="J135" s="69">
        <f>Pohjatiedot!SZ44/1000</f>
        <v>279.08921933085503</v>
      </c>
      <c r="K135" s="35">
        <f>Pohjatiedot!TM44/1000</f>
        <v>-3253.7637926729203</v>
      </c>
      <c r="L135" s="69">
        <f>Pohjatiedot!TZ44/1000</f>
        <v>-3417.7730045591729</v>
      </c>
      <c r="M135" s="35">
        <f>Pohjatiedot!UM44/1000</f>
        <v>203.75467896298238</v>
      </c>
      <c r="N135" s="69">
        <f>Pohjatiedot!UZ44/1000</f>
        <v>2809.6904475866736</v>
      </c>
      <c r="O135" s="35">
        <f>Pohjatiedot!VM44/1000</f>
        <v>3415.9351669943012</v>
      </c>
      <c r="P135" s="69">
        <f>Pohjatiedot!VZ44/1000</f>
        <v>8335.7822417662464</v>
      </c>
      <c r="Q135" s="35">
        <f>Pohjatiedot!WM44/1000</f>
        <v>852.19319866814885</v>
      </c>
      <c r="R135" s="58">
        <f t="shared" si="25"/>
        <v>9224.9081560771137</v>
      </c>
    </row>
    <row r="136" spans="2:18" x14ac:dyDescent="0.25">
      <c r="B136" s="56" t="str">
        <f>Pohjatiedot!SM45</f>
        <v>Punkalaidun</v>
      </c>
      <c r="C136" s="35">
        <f>IFERROR(Pohjatiedot!WN45/1000,0)</f>
        <v>0</v>
      </c>
      <c r="D136" s="35">
        <f>IFERROR(Pohjatiedot!WP45/1000,0)</f>
        <v>-749.92388007831255</v>
      </c>
      <c r="E136" s="35">
        <f>IFERROR(Pohjatiedot!WU45/1000,0)</f>
        <v>-2134.385704015072</v>
      </c>
      <c r="F136" s="35">
        <f>IFERROR(Pohjatiedot!WZ45/1000,0)</f>
        <v>-2877.4475885096381</v>
      </c>
      <c r="G136" s="58">
        <f t="shared" si="24"/>
        <v>-2877.4475885096381</v>
      </c>
      <c r="I136" s="68" t="str">
        <f>Pohjatiedot!SM45</f>
        <v>Punkalaidun</v>
      </c>
      <c r="J136" s="69">
        <f>Pohjatiedot!SZ45/1000</f>
        <v>-299.07907458563534</v>
      </c>
      <c r="K136" s="35">
        <f>Pohjatiedot!TM45/1000</f>
        <v>-365.3849929873773</v>
      </c>
      <c r="L136" s="69">
        <f>Pohjatiedot!TZ45/1000</f>
        <v>-1035.8576329331047</v>
      </c>
      <c r="M136" s="35">
        <f>Pohjatiedot!UM45/1000</f>
        <v>-109.68551627348774</v>
      </c>
      <c r="N136" s="69">
        <f>Pohjatiedot!UZ45/1000</f>
        <v>-283.49113764563197</v>
      </c>
      <c r="O136" s="35">
        <f>Pohjatiedot!VM45/1000</f>
        <v>-603.81566566854315</v>
      </c>
      <c r="P136" s="69">
        <f>Pohjatiedot!VZ45/1000</f>
        <v>122.19469384975115</v>
      </c>
      <c r="Q136" s="35">
        <f>Pohjatiedot!WM45/1000</f>
        <v>-302.32826226560923</v>
      </c>
      <c r="R136" s="58">
        <f t="shared" si="25"/>
        <v>-2877.4475885096385</v>
      </c>
    </row>
    <row r="137" spans="2:18" x14ac:dyDescent="0.25">
      <c r="B137" s="56" t="str">
        <f>Pohjatiedot!SM46</f>
        <v>Pälkäne</v>
      </c>
      <c r="C137" s="35">
        <f>IFERROR(Pohjatiedot!WN46/1000,0)</f>
        <v>0</v>
      </c>
      <c r="D137" s="35">
        <f>IFERROR(Pohjatiedot!WP46/1000,0)</f>
        <v>-732.96987766992027</v>
      </c>
      <c r="E137" s="35">
        <f>IFERROR(Pohjatiedot!WU46/1000,0)</f>
        <v>-2133.5090998764431</v>
      </c>
      <c r="F137" s="35">
        <f>IFERROR(Pohjatiedot!WZ46/1000,0)</f>
        <v>-2975.2401618268668</v>
      </c>
      <c r="G137" s="58">
        <f t="shared" si="24"/>
        <v>-2975.2401618268668</v>
      </c>
      <c r="I137" s="68" t="str">
        <f>Pohjatiedot!SM46</f>
        <v>Pälkäne</v>
      </c>
      <c r="J137" s="69">
        <f>Pohjatiedot!SZ46/1000</f>
        <v>-292.02538852131102</v>
      </c>
      <c r="K137" s="35">
        <f>Pohjatiedot!TM46/1000</f>
        <v>-959.92245614035062</v>
      </c>
      <c r="L137" s="69">
        <f>Pohjatiedot!TZ46/1000</f>
        <v>-2401.2545454545448</v>
      </c>
      <c r="M137" s="35">
        <f>Pohjatiedot!UM46/1000</f>
        <v>-121.84671906965374</v>
      </c>
      <c r="N137" s="69">
        <f>Pohjatiedot!UZ46/1000</f>
        <v>45.046619346047521</v>
      </c>
      <c r="O137" s="35">
        <f>Pohjatiedot!VM46/1000</f>
        <v>-361.25727546091639</v>
      </c>
      <c r="P137" s="69">
        <f>Pohjatiedot!VZ46/1000</f>
        <v>1848.8579165208564</v>
      </c>
      <c r="Q137" s="35">
        <f>Pohjatiedot!WM46/1000</f>
        <v>-732.83831304699345</v>
      </c>
      <c r="R137" s="58">
        <f t="shared" si="25"/>
        <v>-2975.2401618268664</v>
      </c>
    </row>
    <row r="138" spans="2:18" x14ac:dyDescent="0.25">
      <c r="B138" s="56" t="str">
        <f>Pohjatiedot!SM47</f>
        <v>Ruovesi</v>
      </c>
      <c r="C138" s="35">
        <f>IFERROR(Pohjatiedot!WN47/1000,0)</f>
        <v>0</v>
      </c>
      <c r="D138" s="35">
        <f>IFERROR(Pohjatiedot!WP47/1000,0)</f>
        <v>-727.1944544327373</v>
      </c>
      <c r="E138" s="35">
        <f>IFERROR(Pohjatiedot!WU47/1000,0)</f>
        <v>-2013.8278392974516</v>
      </c>
      <c r="F138" s="35">
        <f>IFERROR(Pohjatiedot!WZ47/1000,0)</f>
        <v>-2908.0352905030554</v>
      </c>
      <c r="G138" s="58">
        <f t="shared" si="24"/>
        <v>-2908.0352905030554</v>
      </c>
      <c r="I138" s="68" t="str">
        <f>Pohjatiedot!SM47</f>
        <v>Ruovesi</v>
      </c>
      <c r="J138" s="69">
        <f>Pohjatiedot!SZ47/1000</f>
        <v>-416.23647112323772</v>
      </c>
      <c r="K138" s="35">
        <f>Pohjatiedot!TM47/1000</f>
        <v>-474.17391304347814</v>
      </c>
      <c r="L138" s="69">
        <f>Pohjatiedot!TZ47/1000</f>
        <v>-984.05950690589907</v>
      </c>
      <c r="M138" s="35">
        <f>Pohjatiedot!UM47/1000</f>
        <v>-193.32572880807606</v>
      </c>
      <c r="N138" s="69">
        <f>Pohjatiedot!UZ47/1000</f>
        <v>-361.83265683150375</v>
      </c>
      <c r="O138" s="35">
        <f>Pohjatiedot!VM47/1000</f>
        <v>-932.15905875806232</v>
      </c>
      <c r="P138" s="69">
        <f>Pohjatiedot!VZ47/1000</f>
        <v>893.48811422019389</v>
      </c>
      <c r="Q138" s="35">
        <f>Pohjatiedot!WM47/1000</f>
        <v>-439.73606925299185</v>
      </c>
      <c r="R138" s="58">
        <f t="shared" si="25"/>
        <v>-2908.035290503055</v>
      </c>
    </row>
    <row r="139" spans="2:18" x14ac:dyDescent="0.25">
      <c r="B139" s="56" t="str">
        <f>Pohjatiedot!SM48</f>
        <v>Sastamala</v>
      </c>
      <c r="C139" s="35">
        <f>IFERROR(Pohjatiedot!WN48/1000,0)</f>
        <v>0</v>
      </c>
      <c r="D139" s="35">
        <f>IFERROR(Pohjatiedot!WP48/1000,0)</f>
        <v>-2281.0037756012748</v>
      </c>
      <c r="E139" s="35">
        <f>IFERROR(Pohjatiedot!WU48/1000,0)</f>
        <v>-5918.9729160938014</v>
      </c>
      <c r="F139" s="35">
        <f>IFERROR(Pohjatiedot!WZ48/1000,0)</f>
        <v>-8988.2059421445774</v>
      </c>
      <c r="G139" s="58">
        <f t="shared" si="24"/>
        <v>-8988.2059421445774</v>
      </c>
      <c r="I139" s="68" t="str">
        <f>Pohjatiedot!SM48</f>
        <v>Sastamala</v>
      </c>
      <c r="J139" s="69">
        <f>Pohjatiedot!SZ48/1000</f>
        <v>-979.29268589509547</v>
      </c>
      <c r="K139" s="35">
        <f>Pohjatiedot!TM48/1000</f>
        <v>-3376.145276292335</v>
      </c>
      <c r="L139" s="69">
        <f>Pohjatiedot!TZ48/1000</f>
        <v>-6774.6972431451513</v>
      </c>
      <c r="M139" s="35">
        <f>Pohjatiedot!UM48/1000</f>
        <v>-706.49801538537645</v>
      </c>
      <c r="N139" s="69">
        <f>Pohjatiedot!UZ48/1000</f>
        <v>240.82224079183439</v>
      </c>
      <c r="O139" s="35">
        <f>Pohjatiedot!VM48/1000</f>
        <v>-1473.8839441878383</v>
      </c>
      <c r="P139" s="69">
        <f>Pohjatiedot!VZ48/1000</f>
        <v>5349.7568269579597</v>
      </c>
      <c r="Q139" s="35">
        <f>Pohjatiedot!WM48/1000</f>
        <v>-1268.2678449885768</v>
      </c>
      <c r="R139" s="58">
        <f t="shared" si="25"/>
        <v>-8988.2059421445792</v>
      </c>
    </row>
    <row r="140" spans="2:18" x14ac:dyDescent="0.25">
      <c r="B140" s="56" t="str">
        <f>Pohjatiedot!SM49</f>
        <v>Tampere</v>
      </c>
      <c r="C140" s="35">
        <f>IFERROR(Pohjatiedot!WN49/1000,0)</f>
        <v>0</v>
      </c>
      <c r="D140" s="35">
        <f>IFERROR(Pohjatiedot!WP49/1000,0)</f>
        <v>33794.936899798988</v>
      </c>
      <c r="E140" s="35">
        <f>IFERROR(Pohjatiedot!WU49/1000,0)</f>
        <v>113426.85403212268</v>
      </c>
      <c r="F140" s="35">
        <f>IFERROR(Pohjatiedot!WZ49/1000,0)</f>
        <v>172531.89884711558</v>
      </c>
      <c r="G140" s="58">
        <f t="shared" si="24"/>
        <v>172531.89884711558</v>
      </c>
      <c r="I140" s="68" t="str">
        <f>Pohjatiedot!SM49</f>
        <v>Tampere</v>
      </c>
      <c r="J140" s="69">
        <f>Pohjatiedot!SZ49/1000</f>
        <v>3534.862195469289</v>
      </c>
      <c r="K140" s="35">
        <f>Pohjatiedot!TM49/1000</f>
        <v>-4714.2852766561091</v>
      </c>
      <c r="L140" s="69">
        <f>Pohjatiedot!TZ49/1000</f>
        <v>10363.149643609475</v>
      </c>
      <c r="M140" s="35">
        <f>Pohjatiedot!UM49/1000</f>
        <v>11248.760665034957</v>
      </c>
      <c r="N140" s="69">
        <f>Pohjatiedot!UZ49/1000</f>
        <v>16961.234656817553</v>
      </c>
      <c r="O140" s="35">
        <f>Pohjatiedot!VM49/1000</f>
        <v>48320.02701351187</v>
      </c>
      <c r="P140" s="69">
        <f>Pohjatiedot!VZ49/1000</f>
        <v>63977.781335978456</v>
      </c>
      <c r="Q140" s="35">
        <f>Pohjatiedot!WM49/1000</f>
        <v>22840.368613350096</v>
      </c>
      <c r="R140" s="58">
        <f t="shared" si="25"/>
        <v>172531.89884711558</v>
      </c>
    </row>
    <row r="141" spans="2:18" x14ac:dyDescent="0.25">
      <c r="B141" s="56" t="str">
        <f>Pohjatiedot!SM50</f>
        <v>Urjala</v>
      </c>
      <c r="C141" s="35">
        <f>IFERROR(Pohjatiedot!WN50/1000,0)</f>
        <v>0</v>
      </c>
      <c r="D141" s="35">
        <f>IFERROR(Pohjatiedot!WP50/1000,0)</f>
        <v>-636.92524076788436</v>
      </c>
      <c r="E141" s="35">
        <f>IFERROR(Pohjatiedot!WU50/1000,0)</f>
        <v>-1738.3159537730412</v>
      </c>
      <c r="F141" s="35">
        <f>IFERROR(Pohjatiedot!WZ50/1000,0)</f>
        <v>-2820.128564106099</v>
      </c>
      <c r="G141" s="58">
        <f t="shared" si="24"/>
        <v>-2820.128564106099</v>
      </c>
      <c r="I141" s="68" t="str">
        <f>Pohjatiedot!SM50</f>
        <v>Urjala</v>
      </c>
      <c r="J141" s="69">
        <f>Pohjatiedot!SZ50/1000</f>
        <v>-280.92654424040063</v>
      </c>
      <c r="K141" s="35">
        <f>Pohjatiedot!TM50/1000</f>
        <v>-751.65517241379291</v>
      </c>
      <c r="L141" s="69">
        <f>Pohjatiedot!TZ50/1000</f>
        <v>-1574.0062008362272</v>
      </c>
      <c r="M141" s="35">
        <f>Pohjatiedot!UM50/1000</f>
        <v>-103.82334530933338</v>
      </c>
      <c r="N141" s="69">
        <f>Pohjatiedot!UZ50/1000</f>
        <v>-95.591905358057687</v>
      </c>
      <c r="O141" s="35">
        <f>Pohjatiedot!VM50/1000</f>
        <v>-537.17135109451738</v>
      </c>
      <c r="P141" s="69">
        <f>Pohjatiedot!VZ50/1000</f>
        <v>1016.9372934127063</v>
      </c>
      <c r="Q141" s="35">
        <f>Pohjatiedot!WM50/1000</f>
        <v>-493.89133826647605</v>
      </c>
      <c r="R141" s="58">
        <f t="shared" si="25"/>
        <v>-2820.128564106099</v>
      </c>
    </row>
    <row r="142" spans="2:18" x14ac:dyDescent="0.25">
      <c r="B142" s="56" t="str">
        <f>Pohjatiedot!SM51</f>
        <v>Valkeakoski</v>
      </c>
      <c r="C142" s="35">
        <f>IFERROR(Pohjatiedot!WN51/1000,0)</f>
        <v>0</v>
      </c>
      <c r="D142" s="35">
        <f>IFERROR(Pohjatiedot!WP51/1000,0)</f>
        <v>-256.69155871833169</v>
      </c>
      <c r="E142" s="35">
        <f>IFERROR(Pohjatiedot!WU51/1000,0)</f>
        <v>160.48195603639306</v>
      </c>
      <c r="F142" s="35">
        <f>IFERROR(Pohjatiedot!WZ51/1000,0)</f>
        <v>-1284.8160854271073</v>
      </c>
      <c r="G142" s="58">
        <f t="shared" si="24"/>
        <v>-1284.8160854271073</v>
      </c>
      <c r="I142" s="68" t="str">
        <f>Pohjatiedot!SM51</f>
        <v>Valkeakoski</v>
      </c>
      <c r="J142" s="69">
        <f>Pohjatiedot!SZ51/1000</f>
        <v>-36.861191275961581</v>
      </c>
      <c r="K142" s="35">
        <f>Pohjatiedot!TM51/1000</f>
        <v>-3121.1309583493071</v>
      </c>
      <c r="L142" s="69">
        <f>Pohjatiedot!TZ51/1000</f>
        <v>-4943.7466405160649</v>
      </c>
      <c r="M142" s="35">
        <f>Pohjatiedot!UM51/1000</f>
        <v>-520.8484955892734</v>
      </c>
      <c r="N142" s="69">
        <f>Pohjatiedot!UZ51/1000</f>
        <v>1559.6778427485397</v>
      </c>
      <c r="O142" s="35">
        <f>Pohjatiedot!VM51/1000</f>
        <v>896.82904565938384</v>
      </c>
      <c r="P142" s="69">
        <f>Pohjatiedot!VZ51/1000</f>
        <v>5852.266596880313</v>
      </c>
      <c r="Q142" s="35">
        <f>Pohjatiedot!WM51/1000</f>
        <v>-971.00228498473575</v>
      </c>
      <c r="R142" s="58">
        <f t="shared" si="25"/>
        <v>-1284.8160854271048</v>
      </c>
    </row>
    <row r="143" spans="2:18" x14ac:dyDescent="0.25">
      <c r="B143" s="56" t="str">
        <f>Pohjatiedot!SM52</f>
        <v>Vesilahti</v>
      </c>
      <c r="C143" s="35">
        <f>IFERROR(Pohjatiedot!WN52/1000,0)</f>
        <v>0</v>
      </c>
      <c r="D143" s="35">
        <f>IFERROR(Pohjatiedot!WP52/1000,0)</f>
        <v>-515.64141127950006</v>
      </c>
      <c r="E143" s="35">
        <f>IFERROR(Pohjatiedot!WU52/1000,0)</f>
        <v>-1443.6078385518488</v>
      </c>
      <c r="F143" s="35">
        <f>IFERROR(Pohjatiedot!WZ52/1000,0)</f>
        <v>-1654.200627605356</v>
      </c>
      <c r="G143" s="58">
        <f t="shared" si="24"/>
        <v>-1654.200627605356</v>
      </c>
      <c r="I143" s="68" t="str">
        <f>Pohjatiedot!SM52</f>
        <v>Vesilahti</v>
      </c>
      <c r="J143" s="69">
        <f>Pohjatiedot!SZ52/1000</f>
        <v>-89.477350330070621</v>
      </c>
      <c r="K143" s="35">
        <f>Pohjatiedot!TM52/1000</f>
        <v>-819.58741258741259</v>
      </c>
      <c r="L143" s="69">
        <f>Pohjatiedot!TZ52/1000</f>
        <v>-2137.7426356589149</v>
      </c>
      <c r="M143" s="35">
        <f>Pohjatiedot!UM52/1000</f>
        <v>-38.385244767352994</v>
      </c>
      <c r="N143" s="69">
        <f>Pohjatiedot!UZ52/1000</f>
        <v>174.77282704754197</v>
      </c>
      <c r="O143" s="35">
        <f>Pohjatiedot!VM52/1000</f>
        <v>497.50681172750734</v>
      </c>
      <c r="P143" s="69">
        <f>Pohjatiedot!VZ52/1000</f>
        <v>1050.5526433364646</v>
      </c>
      <c r="Q143" s="35">
        <f>Pohjatiedot!WM52/1000</f>
        <v>-291.8402663731195</v>
      </c>
      <c r="R143" s="58">
        <f t="shared" si="25"/>
        <v>-1654.2006276053569</v>
      </c>
    </row>
    <row r="144" spans="2:18" x14ac:dyDescent="0.25">
      <c r="B144" s="56" t="str">
        <f>Pohjatiedot!SM53</f>
        <v>Virrat</v>
      </c>
      <c r="C144" s="35">
        <f>IFERROR(Pohjatiedot!WN53/1000,0)</f>
        <v>0</v>
      </c>
      <c r="D144" s="35">
        <f>IFERROR(Pohjatiedot!WP53/1000,0)</f>
        <v>-1414.4712709692435</v>
      </c>
      <c r="E144" s="35">
        <f>IFERROR(Pohjatiedot!WU53/1000,0)</f>
        <v>-4381.8598471409005</v>
      </c>
      <c r="F144" s="35">
        <f>IFERROR(Pohjatiedot!WZ53/1000,0)</f>
        <v>-6649.679410912735</v>
      </c>
      <c r="G144" s="58">
        <f t="shared" si="24"/>
        <v>-6649.679410912735</v>
      </c>
      <c r="I144" s="68" t="str">
        <f>Pohjatiedot!SM53</f>
        <v>Virrat</v>
      </c>
      <c r="J144" s="69">
        <f>Pohjatiedot!SZ53/1000</f>
        <v>-919.72458821783641</v>
      </c>
      <c r="K144" s="35">
        <f>Pohjatiedot!TM53/1000</f>
        <v>-874.28791565287906</v>
      </c>
      <c r="L144" s="69">
        <f>Pohjatiedot!TZ53/1000</f>
        <v>-3076.2628809236139</v>
      </c>
      <c r="M144" s="35">
        <f>Pohjatiedot!UM53/1000</f>
        <v>-654.95572605948291</v>
      </c>
      <c r="N144" s="69">
        <f>Pohjatiedot!UZ53/1000</f>
        <v>-404.15103040989419</v>
      </c>
      <c r="O144" s="35">
        <f>Pohjatiedot!VM53/1000</f>
        <v>-1399.0868206048794</v>
      </c>
      <c r="P144" s="69">
        <f>Pohjatiedot!VZ53/1000</f>
        <v>1401.2859133185284</v>
      </c>
      <c r="Q144" s="35">
        <f>Pohjatiedot!WM53/1000</f>
        <v>-722.49636236267941</v>
      </c>
      <c r="R144" s="58">
        <f t="shared" si="25"/>
        <v>-6649.6794109127368</v>
      </c>
    </row>
    <row r="145" spans="2:23" ht="15.75" thickBot="1" x14ac:dyDescent="0.3">
      <c r="B145" s="56" t="str">
        <f>Pohjatiedot!SM54</f>
        <v>Ylöjärvi</v>
      </c>
      <c r="C145" s="35">
        <f>IFERROR(Pohjatiedot!WN54/1000,0)</f>
        <v>0</v>
      </c>
      <c r="D145" s="35">
        <f>IFERROR(Pohjatiedot!WP54/1000,0)</f>
        <v>2387.3928777233627</v>
      </c>
      <c r="E145" s="35">
        <f>IFERROR(Pohjatiedot!WU54/1000,0)</f>
        <v>6588.0913642196028</v>
      </c>
      <c r="F145" s="35">
        <f>IFERROR(Pohjatiedot!WZ54/1000,0)</f>
        <v>9166.9379568559198</v>
      </c>
      <c r="G145" s="58">
        <f t="shared" si="24"/>
        <v>9166.9379568559198</v>
      </c>
      <c r="I145" s="68" t="str">
        <f>Pohjatiedot!SM54</f>
        <v>Ylöjärvi</v>
      </c>
      <c r="J145" s="69">
        <f>Pohjatiedot!SZ54/1000</f>
        <v>212.25643513325048</v>
      </c>
      <c r="K145" s="35">
        <f>Pohjatiedot!TM54/1000</f>
        <v>-3913.7931879853099</v>
      </c>
      <c r="L145" s="69">
        <f>Pohjatiedot!TZ54/1000</f>
        <v>-6054.1984179186047</v>
      </c>
      <c r="M145" s="35">
        <f>Pohjatiedot!UM54/1000</f>
        <v>318.63631030134962</v>
      </c>
      <c r="N145" s="69">
        <f>Pohjatiedot!UZ54/1000</f>
        <v>4007.2183236872916</v>
      </c>
      <c r="O145" s="35">
        <f>Pohjatiedot!VM54/1000</f>
        <v>4924.119475906049</v>
      </c>
      <c r="P145" s="69">
        <f>Pohjatiedot!VZ54/1000</f>
        <v>8670.83212945175</v>
      </c>
      <c r="Q145" s="35">
        <f>Pohjatiedot!WM54/1000</f>
        <v>1001.8668882801423</v>
      </c>
      <c r="R145" s="58">
        <f t="shared" si="25"/>
        <v>9166.9379568559198</v>
      </c>
    </row>
    <row r="146" spans="2:23" ht="15.75" thickBot="1" x14ac:dyDescent="0.3">
      <c r="B146" s="60" t="str">
        <f>Pohjatiedot!SM55</f>
        <v>Pirkanmaa</v>
      </c>
      <c r="C146" s="70">
        <f>IFERROR(Pohjatiedot!WN55/1000,0)</f>
        <v>0</v>
      </c>
      <c r="D146" s="70">
        <f>IFERROR(Pohjatiedot!WP55/1000,0)</f>
        <v>29406.619269780269</v>
      </c>
      <c r="E146" s="70">
        <f>IFERROR(Pohjatiedot!WU55/1000,0)</f>
        <v>106378.26580085057</v>
      </c>
      <c r="F146" s="70">
        <f>IFERROR(Pohjatiedot!WZ55/1000,0)</f>
        <v>159248.6475909228</v>
      </c>
      <c r="G146" s="62">
        <f t="shared" si="24"/>
        <v>159248.6475909228</v>
      </c>
      <c r="I146" s="71" t="str">
        <f>Pohjatiedot!SM55</f>
        <v>Pirkanmaa</v>
      </c>
      <c r="J146" s="72">
        <f>Pohjatiedot!SZ55/1000</f>
        <v>-2129.8358666031622</v>
      </c>
      <c r="K146" s="70">
        <f>Pohjatiedot!TM55/1000</f>
        <v>-42970.556430822762</v>
      </c>
      <c r="L146" s="72">
        <f>Pohjatiedot!TZ55/1000</f>
        <v>-59869.753095092041</v>
      </c>
      <c r="M146" s="70">
        <f>Pohjatiedot!UM55/1000</f>
        <v>9380.7664745601305</v>
      </c>
      <c r="N146" s="72">
        <f>Pohjatiedot!UZ55/1000</f>
        <v>32745.335793964921</v>
      </c>
      <c r="O146" s="70">
        <f>Pohjatiedot!VM55/1000</f>
        <v>63824.10834892952</v>
      </c>
      <c r="P146" s="72">
        <f>Pohjatiedot!VZ55/1000</f>
        <v>139569.12800796572</v>
      </c>
      <c r="Q146" s="70">
        <f>Pohjatiedot!WM55/1000</f>
        <v>18699.45435802047</v>
      </c>
      <c r="R146" s="62">
        <f t="shared" si="25"/>
        <v>159248.6475909228</v>
      </c>
    </row>
    <row r="149" spans="2:23" x14ac:dyDescent="0.25">
      <c r="B149" s="64" t="s">
        <v>197</v>
      </c>
    </row>
    <row r="151" spans="2:23" x14ac:dyDescent="0.25">
      <c r="E151" s="18"/>
      <c r="I151" s="18"/>
      <c r="M151" s="18"/>
    </row>
    <row r="152" spans="2:23" ht="15.75" thickBot="1" x14ac:dyDescent="0.3">
      <c r="B152" s="18" t="s">
        <v>186</v>
      </c>
      <c r="D152" t="s">
        <v>196</v>
      </c>
    </row>
    <row r="153" spans="2:23" ht="45.75" thickBot="1" x14ac:dyDescent="0.3">
      <c r="B153" s="50" t="s">
        <v>198</v>
      </c>
      <c r="C153" s="2">
        <v>2018</v>
      </c>
      <c r="D153" s="2">
        <v>2020</v>
      </c>
      <c r="E153" s="2">
        <v>2025</v>
      </c>
      <c r="F153" s="2">
        <v>2030</v>
      </c>
      <c r="G153" s="50" t="s">
        <v>31</v>
      </c>
      <c r="I153" s="1" t="s">
        <v>191</v>
      </c>
      <c r="J153" s="51" t="s">
        <v>275</v>
      </c>
      <c r="K153" s="2" t="s">
        <v>171</v>
      </c>
      <c r="L153" s="51" t="s">
        <v>172</v>
      </c>
      <c r="M153" s="2" t="s">
        <v>173</v>
      </c>
      <c r="N153" s="51" t="s">
        <v>174</v>
      </c>
      <c r="O153" s="2" t="s">
        <v>175</v>
      </c>
      <c r="P153" s="51" t="s">
        <v>176</v>
      </c>
      <c r="Q153" s="2" t="s">
        <v>177</v>
      </c>
      <c r="R153" s="50" t="s">
        <v>187</v>
      </c>
      <c r="T153" s="50" t="s">
        <v>185</v>
      </c>
      <c r="U153" s="50" t="s">
        <v>179</v>
      </c>
      <c r="V153" s="50" t="s">
        <v>180</v>
      </c>
      <c r="W153" s="50" t="s">
        <v>192</v>
      </c>
    </row>
    <row r="154" spans="2:23" x14ac:dyDescent="0.25">
      <c r="B154" s="52" t="str">
        <f>Pohjatiedot!XB33</f>
        <v>Akaa</v>
      </c>
      <c r="C154" s="65">
        <f>IFERROR(C97*1000/Väestö!GY64,0)</f>
        <v>0</v>
      </c>
      <c r="D154" s="65">
        <f>IFERROR(D97*1000/Väestö!HA64,0)</f>
        <v>26.446182251926636</v>
      </c>
      <c r="E154" s="65">
        <f>IFERROR(E97*1000/Väestö!HF64,0)</f>
        <v>154.33802339782696</v>
      </c>
      <c r="F154" s="65">
        <f>IFERROR(F97*1000/Väestö!HK64,0)</f>
        <v>286.3304805976386</v>
      </c>
      <c r="G154" s="54">
        <f>F154-C154</f>
        <v>286.3304805976386</v>
      </c>
      <c r="I154" s="66" t="str">
        <f>B154</f>
        <v>Akaa</v>
      </c>
      <c r="J154" s="67">
        <f>IFERROR(J97*1000/Väestö!$HK64,0)</f>
        <v>0</v>
      </c>
      <c r="K154" s="65">
        <f>IFERROR(K97*1000/Väestö!$HK64,0)</f>
        <v>0</v>
      </c>
      <c r="L154" s="67">
        <f>IFERROR(L97*1000/Väestö!$HK64,0)</f>
        <v>10.693438910608426</v>
      </c>
      <c r="M154" s="65">
        <f>IFERROR(M97*1000/Väestö!$HK64,0)</f>
        <v>0.10443902389911708</v>
      </c>
      <c r="N154" s="67">
        <f>IFERROR(N97*1000/Väestö!$HK64,0)</f>
        <v>37.060932181631436</v>
      </c>
      <c r="O154" s="65">
        <f>IFERROR(O97*1000/Väestö!$HK64,0)</f>
        <v>8.2660503324062997</v>
      </c>
      <c r="P154" s="67">
        <f>IFERROR(P97*1000/Väestö!$HK64,0)</f>
        <v>230.20562014909331</v>
      </c>
      <c r="Q154" s="65">
        <f>IFERROR(Q97*1000/Väestö!$HK64,0)</f>
        <v>0</v>
      </c>
      <c r="R154" s="54">
        <f>SUM(J154:Q154)</f>
        <v>286.3304805976386</v>
      </c>
      <c r="T154" s="52" t="str">
        <f t="shared" ref="T154:T176" si="26">B154</f>
        <v>Akaa</v>
      </c>
      <c r="U154" s="54">
        <f t="shared" ref="U154:U176" si="27">G154</f>
        <v>286.3304805976386</v>
      </c>
      <c r="V154" s="54">
        <f t="shared" ref="V154:V176" si="28">G181</f>
        <v>-466.56072307616319</v>
      </c>
      <c r="W154" s="54">
        <f>V154-U154</f>
        <v>-752.89120367380178</v>
      </c>
    </row>
    <row r="155" spans="2:23" x14ac:dyDescent="0.25">
      <c r="B155" s="56" t="str">
        <f>Pohjatiedot!XB34</f>
        <v>Hämeenkyrö</v>
      </c>
      <c r="C155" s="35">
        <f>IFERROR(C98*1000/Väestö!GY65,0)</f>
        <v>0</v>
      </c>
      <c r="D155" s="35">
        <f>IFERROR(D98*1000/Väestö!HA65,0)</f>
        <v>42.709711927575647</v>
      </c>
      <c r="E155" s="35">
        <f>IFERROR(E98*1000/Väestö!HF65,0)</f>
        <v>193.41577697474224</v>
      </c>
      <c r="F155" s="35">
        <f>IFERROR(F98*1000/Väestö!HK65,0)</f>
        <v>365.66956477905887</v>
      </c>
      <c r="G155" s="58">
        <f t="shared" ref="G155:G176" si="29">F155-C155</f>
        <v>365.66956477905887</v>
      </c>
      <c r="I155" s="68" t="str">
        <f t="shared" ref="I155:I176" si="30">B155</f>
        <v>Hämeenkyrö</v>
      </c>
      <c r="J155" s="69">
        <f>IFERROR(J98*1000/Väestö!$HK65,0)</f>
        <v>0</v>
      </c>
      <c r="K155" s="35">
        <f>IFERROR(K98*1000/Väestö!$HK65,0)</f>
        <v>0</v>
      </c>
      <c r="L155" s="69">
        <f>IFERROR(L98*1000/Väestö!$HK65,0)</f>
        <v>11.52387694455564</v>
      </c>
      <c r="M155" s="35">
        <f>IFERROR(M98*1000/Väestö!$HK65,0)</f>
        <v>3.7134885405668061E-2</v>
      </c>
      <c r="N155" s="69">
        <f>IFERROR(N98*1000/Väestö!$HK65,0)</f>
        <v>34.024805518950885</v>
      </c>
      <c r="O155" s="35">
        <f>IFERROR(O98*1000/Väestö!$HK65,0)</f>
        <v>34.30926816438685</v>
      </c>
      <c r="P155" s="69">
        <f>IFERROR(P98*1000/Väestö!$HK65,0)</f>
        <v>285.59027098844712</v>
      </c>
      <c r="Q155" s="35">
        <f>IFERROR(Q98*1000/Väestö!$HK65,0)</f>
        <v>0.1842082773127062</v>
      </c>
      <c r="R155" s="58">
        <f t="shared" ref="R155:R176" si="31">SUM(J155:Q155)</f>
        <v>365.66956477905893</v>
      </c>
      <c r="T155" s="56" t="str">
        <f t="shared" si="26"/>
        <v>Hämeenkyrö</v>
      </c>
      <c r="U155" s="58">
        <f t="shared" si="27"/>
        <v>365.66956477905887</v>
      </c>
      <c r="V155" s="58">
        <f t="shared" si="28"/>
        <v>-141.1597142349305</v>
      </c>
      <c r="W155" s="58">
        <f t="shared" ref="W155:W176" si="32">V155-U155</f>
        <v>-506.82927901398938</v>
      </c>
    </row>
    <row r="156" spans="2:23" x14ac:dyDescent="0.25">
      <c r="B156" s="56" t="str">
        <f>Pohjatiedot!XB35</f>
        <v>Ikaalinen</v>
      </c>
      <c r="C156" s="35">
        <f>IFERROR(C99*1000/Väestö!GY66,0)</f>
        <v>0</v>
      </c>
      <c r="D156" s="35">
        <f>IFERROR(D99*1000/Väestö!HA66,0)</f>
        <v>34.524267766117156</v>
      </c>
      <c r="E156" s="35">
        <f>IFERROR(E99*1000/Väestö!HF66,0)</f>
        <v>225.90290715921893</v>
      </c>
      <c r="F156" s="35">
        <f>IFERROR(F99*1000/Väestö!HK66,0)</f>
        <v>414.52841478307033</v>
      </c>
      <c r="G156" s="58">
        <f t="shared" si="29"/>
        <v>414.52841478307033</v>
      </c>
      <c r="I156" s="68" t="str">
        <f t="shared" si="30"/>
        <v>Ikaalinen</v>
      </c>
      <c r="J156" s="69">
        <f>IFERROR(J99*1000/Väestö!$HK66,0)</f>
        <v>0</v>
      </c>
      <c r="K156" s="35">
        <f>IFERROR(K99*1000/Väestö!$HK66,0)</f>
        <v>0</v>
      </c>
      <c r="L156" s="69">
        <f>IFERROR(L99*1000/Väestö!$HK66,0)</f>
        <v>6.9676899657834062</v>
      </c>
      <c r="M156" s="35">
        <f>IFERROR(M99*1000/Väestö!$HK66,0)</f>
        <v>3.641992003072362E-2</v>
      </c>
      <c r="N156" s="69">
        <f>IFERROR(N99*1000/Väestö!$HK66,0)</f>
        <v>38.765115058956347</v>
      </c>
      <c r="O156" s="35">
        <f>IFERROR(O99*1000/Väestö!$HK66,0)</f>
        <v>0</v>
      </c>
      <c r="P156" s="69">
        <f>IFERROR(P99*1000/Väestö!$HK66,0)</f>
        <v>368.7591898382999</v>
      </c>
      <c r="Q156" s="35">
        <f>IFERROR(Q99*1000/Väestö!$HK66,0)</f>
        <v>0</v>
      </c>
      <c r="R156" s="58">
        <f t="shared" si="31"/>
        <v>414.52841478307039</v>
      </c>
      <c r="T156" s="56" t="str">
        <f t="shared" si="26"/>
        <v>Ikaalinen</v>
      </c>
      <c r="U156" s="58">
        <f t="shared" si="27"/>
        <v>414.52841478307033</v>
      </c>
      <c r="V156" s="58">
        <f t="shared" si="28"/>
        <v>-342.64532930400634</v>
      </c>
      <c r="W156" s="58">
        <f t="shared" si="32"/>
        <v>-757.17374408707667</v>
      </c>
    </row>
    <row r="157" spans="2:23" x14ac:dyDescent="0.25">
      <c r="B157" s="56" t="str">
        <f>Pohjatiedot!XB36</f>
        <v>Juupajoki</v>
      </c>
      <c r="C157" s="35">
        <f>IFERROR(C100*1000/Väestö!GY67,0)</f>
        <v>0</v>
      </c>
      <c r="D157" s="35">
        <f>IFERROR(D100*1000/Väestö!HA67,0)</f>
        <v>37.029547576045054</v>
      </c>
      <c r="E157" s="35">
        <f>IFERROR(E100*1000/Väestö!HF67,0)</f>
        <v>211.21434197328307</v>
      </c>
      <c r="F157" s="35">
        <f>IFERROR(F100*1000/Väestö!HK67,0)</f>
        <v>378.1811545112746</v>
      </c>
      <c r="G157" s="58">
        <f t="shared" si="29"/>
        <v>378.1811545112746</v>
      </c>
      <c r="I157" s="68" t="str">
        <f t="shared" si="30"/>
        <v>Juupajoki</v>
      </c>
      <c r="J157" s="69">
        <f>IFERROR(J100*1000/Väestö!$HK67,0)</f>
        <v>0</v>
      </c>
      <c r="K157" s="35">
        <f>IFERROR(K100*1000/Väestö!$HK67,0)</f>
        <v>0</v>
      </c>
      <c r="L157" s="69">
        <f>IFERROR(L100*1000/Väestö!$HK67,0)</f>
        <v>0</v>
      </c>
      <c r="M157" s="35">
        <f>IFERROR(M100*1000/Väestö!$HK67,0)</f>
        <v>5.1953504159679404</v>
      </c>
      <c r="N157" s="69">
        <f>IFERROR(N100*1000/Väestö!$HK67,0)</f>
        <v>0</v>
      </c>
      <c r="O157" s="35">
        <f>IFERROR(O100*1000/Väestö!$HK67,0)</f>
        <v>0</v>
      </c>
      <c r="P157" s="69">
        <f>IFERROR(P100*1000/Väestö!$HK67,0)</f>
        <v>372.98580409530661</v>
      </c>
      <c r="Q157" s="35">
        <f>IFERROR(Q100*1000/Väestö!$HK67,0)</f>
        <v>0</v>
      </c>
      <c r="R157" s="58">
        <f t="shared" si="31"/>
        <v>378.18115451127454</v>
      </c>
      <c r="T157" s="56" t="str">
        <f t="shared" si="26"/>
        <v>Juupajoki</v>
      </c>
      <c r="U157" s="58">
        <f t="shared" si="27"/>
        <v>378.1811545112746</v>
      </c>
      <c r="V157" s="58">
        <f t="shared" si="28"/>
        <v>-762.21940114657582</v>
      </c>
      <c r="W157" s="58">
        <f t="shared" si="32"/>
        <v>-1140.4005556578504</v>
      </c>
    </row>
    <row r="158" spans="2:23" x14ac:dyDescent="0.25">
      <c r="B158" s="56" t="str">
        <f>Pohjatiedot!XB37</f>
        <v>Kangasala</v>
      </c>
      <c r="C158" s="35">
        <f>IFERROR(C101*1000/Väestö!GY68,0)</f>
        <v>0</v>
      </c>
      <c r="D158" s="35">
        <f>IFERROR(D101*1000/Väestö!HA68,0)</f>
        <v>104.91622582072307</v>
      </c>
      <c r="E158" s="35">
        <f>IFERROR(E101*1000/Väestö!HF68,0)</f>
        <v>396.04401798763979</v>
      </c>
      <c r="F158" s="35">
        <f>IFERROR(F101*1000/Väestö!HK68,0)</f>
        <v>635.78972323950291</v>
      </c>
      <c r="G158" s="58">
        <f t="shared" si="29"/>
        <v>635.78972323950291</v>
      </c>
      <c r="I158" s="68" t="str">
        <f t="shared" si="30"/>
        <v>Kangasala</v>
      </c>
      <c r="J158" s="69">
        <f>IFERROR(J101*1000/Väestö!$HK68,0)</f>
        <v>25.721708271733434</v>
      </c>
      <c r="K158" s="35">
        <f>IFERROR(K101*1000/Väestö!$HK68,0)</f>
        <v>8.7174959700175503</v>
      </c>
      <c r="L158" s="69">
        <f>IFERROR(L101*1000/Väestö!$HK68,0)</f>
        <v>11.073126527092562</v>
      </c>
      <c r="M158" s="35">
        <f>IFERROR(M101*1000/Väestö!$HK68,0)</f>
        <v>13.190456199329089</v>
      </c>
      <c r="N158" s="69">
        <f>IFERROR(N101*1000/Väestö!$HK68,0)</f>
        <v>95.067728060978595</v>
      </c>
      <c r="O158" s="35">
        <f>IFERROR(O101*1000/Väestö!$HK68,0)</f>
        <v>153.9059158786477</v>
      </c>
      <c r="P158" s="69">
        <f>IFERROR(P101*1000/Väestö!$HK68,0)</f>
        <v>278.6348434119916</v>
      </c>
      <c r="Q158" s="35">
        <f>IFERROR(Q101*1000/Väestö!$HK68,0)</f>
        <v>49.478448919712413</v>
      </c>
      <c r="R158" s="58">
        <f t="shared" si="31"/>
        <v>635.78972323950291</v>
      </c>
      <c r="T158" s="56" t="str">
        <f t="shared" si="26"/>
        <v>Kangasala</v>
      </c>
      <c r="U158" s="58">
        <f t="shared" si="27"/>
        <v>635.78972323950291</v>
      </c>
      <c r="V158" s="58">
        <f t="shared" si="28"/>
        <v>415.59123435553238</v>
      </c>
      <c r="W158" s="58">
        <f t="shared" si="32"/>
        <v>-220.19848888397053</v>
      </c>
    </row>
    <row r="159" spans="2:23" x14ac:dyDescent="0.25">
      <c r="B159" s="56" t="str">
        <f>Pohjatiedot!XB38</f>
        <v>Kihniö</v>
      </c>
      <c r="C159" s="35">
        <f>IFERROR(C102*1000/Väestö!GY69,0)</f>
        <v>0</v>
      </c>
      <c r="D159" s="35">
        <f>IFERROR(D102*1000/Väestö!HA69,0)</f>
        <v>14.834321418571395</v>
      </c>
      <c r="E159" s="35">
        <f>IFERROR(E102*1000/Väestö!HF69,0)</f>
        <v>136.46552895063454</v>
      </c>
      <c r="F159" s="35">
        <f>IFERROR(F102*1000/Väestö!HK69,0)</f>
        <v>284.26304219532233</v>
      </c>
      <c r="G159" s="58">
        <f t="shared" si="29"/>
        <v>284.26304219532233</v>
      </c>
      <c r="I159" s="68" t="str">
        <f t="shared" si="30"/>
        <v>Kihniö</v>
      </c>
      <c r="J159" s="69">
        <f>IFERROR(J102*1000/Väestö!$HK69,0)</f>
        <v>0</v>
      </c>
      <c r="K159" s="35">
        <f>IFERROR(K102*1000/Väestö!$HK69,0)</f>
        <v>0</v>
      </c>
      <c r="L159" s="69">
        <f>IFERROR(L102*1000/Väestö!$HK69,0)</f>
        <v>57.742006350981598</v>
      </c>
      <c r="M159" s="35">
        <f>IFERROR(M102*1000/Väestö!$HK69,0)</f>
        <v>0.93746814840935955</v>
      </c>
      <c r="N159" s="69">
        <f>IFERROR(N102*1000/Väestö!$HK69,0)</f>
        <v>0.71036410638365344</v>
      </c>
      <c r="O159" s="35">
        <f>IFERROR(O102*1000/Väestö!$HK69,0)</f>
        <v>0</v>
      </c>
      <c r="P159" s="69">
        <f>IFERROR(P102*1000/Väestö!$HK69,0)</f>
        <v>224.87320358954767</v>
      </c>
      <c r="Q159" s="35">
        <f>IFERROR(Q102*1000/Väestö!$HK69,0)</f>
        <v>0</v>
      </c>
      <c r="R159" s="58">
        <f t="shared" si="31"/>
        <v>284.26304219532227</v>
      </c>
      <c r="T159" s="56" t="str">
        <f t="shared" si="26"/>
        <v>Kihniö</v>
      </c>
      <c r="U159" s="58">
        <f t="shared" si="27"/>
        <v>284.26304219532233</v>
      </c>
      <c r="V159" s="58">
        <f t="shared" si="28"/>
        <v>-1186.5520645345823</v>
      </c>
      <c r="W159" s="58">
        <f t="shared" si="32"/>
        <v>-1470.8151067299045</v>
      </c>
    </row>
    <row r="160" spans="2:23" x14ac:dyDescent="0.25">
      <c r="B160" s="56" t="str">
        <f>Pohjatiedot!XB39</f>
        <v>Lempäälä</v>
      </c>
      <c r="C160" s="35">
        <f>IFERROR(C103*1000/Väestö!GY70,0)</f>
        <v>0</v>
      </c>
      <c r="D160" s="35">
        <f>IFERROR(D103*1000/Väestö!HA70,0)</f>
        <v>155.636421491215</v>
      </c>
      <c r="E160" s="35">
        <f>IFERROR(E103*1000/Väestö!HF70,0)</f>
        <v>468.50705839123651</v>
      </c>
      <c r="F160" s="35">
        <f>IFERROR(F103*1000/Väestö!HK70,0)</f>
        <v>734.74882634163691</v>
      </c>
      <c r="G160" s="58">
        <f t="shared" si="29"/>
        <v>734.74882634163691</v>
      </c>
      <c r="I160" s="68" t="str">
        <f t="shared" si="30"/>
        <v>Lempäälä</v>
      </c>
      <c r="J160" s="69">
        <f>IFERROR(J103*1000/Väestö!$HK70,0)</f>
        <v>15.534864645588089</v>
      </c>
      <c r="K160" s="35">
        <f>IFERROR(K103*1000/Väestö!$HK70,0)</f>
        <v>0</v>
      </c>
      <c r="L160" s="69">
        <f>IFERROR(L103*1000/Väestö!$HK70,0)</f>
        <v>55.814626317487551</v>
      </c>
      <c r="M160" s="35">
        <f>IFERROR(M103*1000/Väestö!$HK70,0)</f>
        <v>20.389016324648967</v>
      </c>
      <c r="N160" s="69">
        <f>IFERROR(N103*1000/Väestö!$HK70,0)</f>
        <v>113.06082758146319</v>
      </c>
      <c r="O160" s="35">
        <f>IFERROR(O103*1000/Väestö!$HK70,0)</f>
        <v>211.88573254455648</v>
      </c>
      <c r="P160" s="69">
        <f>IFERROR(P103*1000/Väestö!$HK70,0)</f>
        <v>257.40142568018217</v>
      </c>
      <c r="Q160" s="35">
        <f>IFERROR(Q103*1000/Väestö!$HK70,0)</f>
        <v>60.662333247710464</v>
      </c>
      <c r="R160" s="58">
        <f t="shared" si="31"/>
        <v>734.74882634163691</v>
      </c>
      <c r="T160" s="56" t="str">
        <f t="shared" si="26"/>
        <v>Lempäälä</v>
      </c>
      <c r="U160" s="58">
        <f t="shared" si="27"/>
        <v>734.74882634163691</v>
      </c>
      <c r="V160" s="58">
        <f t="shared" si="28"/>
        <v>369.29159976242687</v>
      </c>
      <c r="W160" s="58">
        <f t="shared" si="32"/>
        <v>-365.45722657921004</v>
      </c>
    </row>
    <row r="161" spans="2:23" x14ac:dyDescent="0.25">
      <c r="B161" s="56" t="str">
        <f>Pohjatiedot!XB40</f>
        <v>Mänttä-Vilppula</v>
      </c>
      <c r="C161" s="35">
        <f>IFERROR(C104*1000/Väestö!GY71,0)</f>
        <v>0</v>
      </c>
      <c r="D161" s="35">
        <f>IFERROR(D104*1000/Väestö!HA71,0)</f>
        <v>21.638146696029843</v>
      </c>
      <c r="E161" s="35">
        <f>IFERROR(E104*1000/Väestö!HF71,0)</f>
        <v>170.62501624398129</v>
      </c>
      <c r="F161" s="35">
        <f>IFERROR(F104*1000/Väestö!HK71,0)</f>
        <v>282.15087898039201</v>
      </c>
      <c r="G161" s="58">
        <f t="shared" si="29"/>
        <v>282.15087898039201</v>
      </c>
      <c r="I161" s="68" t="str">
        <f t="shared" si="30"/>
        <v>Mänttä-Vilppula</v>
      </c>
      <c r="J161" s="69">
        <f>IFERROR(J104*1000/Väestö!$HK71,0)</f>
        <v>0</v>
      </c>
      <c r="K161" s="35">
        <f>IFERROR(K104*1000/Väestö!$HK71,0)</f>
        <v>0</v>
      </c>
      <c r="L161" s="69">
        <f>IFERROR(L104*1000/Väestö!$HK71,0)</f>
        <v>0</v>
      </c>
      <c r="M161" s="35">
        <f>IFERROR(M104*1000/Väestö!$HK71,0)</f>
        <v>0</v>
      </c>
      <c r="N161" s="69">
        <f>IFERROR(N104*1000/Väestö!$HK71,0)</f>
        <v>0</v>
      </c>
      <c r="O161" s="35">
        <f>IFERROR(O104*1000/Väestö!$HK71,0)</f>
        <v>0</v>
      </c>
      <c r="P161" s="69">
        <f>IFERROR(P104*1000/Väestö!$HK71,0)</f>
        <v>282.15087898039201</v>
      </c>
      <c r="Q161" s="35">
        <f>IFERROR(Q104*1000/Väestö!$HK71,0)</f>
        <v>0</v>
      </c>
      <c r="R161" s="58">
        <f t="shared" si="31"/>
        <v>282.15087898039201</v>
      </c>
      <c r="T161" s="56" t="str">
        <f t="shared" si="26"/>
        <v>Mänttä-Vilppula</v>
      </c>
      <c r="U161" s="58">
        <f t="shared" si="27"/>
        <v>282.15087898039201</v>
      </c>
      <c r="V161" s="58">
        <f t="shared" si="28"/>
        <v>-1032.8391027390376</v>
      </c>
      <c r="W161" s="58">
        <f t="shared" si="32"/>
        <v>-1314.9899817194296</v>
      </c>
    </row>
    <row r="162" spans="2:23" x14ac:dyDescent="0.25">
      <c r="B162" s="56" t="str">
        <f>Pohjatiedot!XB41</f>
        <v>Nokia</v>
      </c>
      <c r="C162" s="35">
        <f>IFERROR(C105*1000/Väestö!GY72,0)</f>
        <v>0</v>
      </c>
      <c r="D162" s="35">
        <f>IFERROR(D105*1000/Väestö!HA72,0)</f>
        <v>120.3336601591197</v>
      </c>
      <c r="E162" s="35">
        <f>IFERROR(E105*1000/Väestö!HF72,0)</f>
        <v>362.72515435845355</v>
      </c>
      <c r="F162" s="35">
        <f>IFERROR(F105*1000/Väestö!HK72,0)</f>
        <v>573.06112912554386</v>
      </c>
      <c r="G162" s="58">
        <f t="shared" si="29"/>
        <v>573.06112912554386</v>
      </c>
      <c r="I162" s="68" t="str">
        <f t="shared" si="30"/>
        <v>Nokia</v>
      </c>
      <c r="J162" s="69">
        <f>IFERROR(J105*1000/Väestö!$HK72,0)</f>
        <v>9.7344004249542468</v>
      </c>
      <c r="K162" s="35">
        <f>IFERROR(K105*1000/Väestö!$HK72,0)</f>
        <v>0</v>
      </c>
      <c r="L162" s="69">
        <f>IFERROR(L105*1000/Väestö!$HK72,0)</f>
        <v>24.875225794441224</v>
      </c>
      <c r="M162" s="35">
        <f>IFERROR(M105*1000/Väestö!$HK72,0)</f>
        <v>12.281212517422921</v>
      </c>
      <c r="N162" s="69">
        <f>IFERROR(N105*1000/Väestö!$HK72,0)</f>
        <v>91.149056494699153</v>
      </c>
      <c r="O162" s="35">
        <f>IFERROR(O105*1000/Väestö!$HK72,0)</f>
        <v>144.4081532831828</v>
      </c>
      <c r="P162" s="69">
        <f>IFERROR(P105*1000/Väestö!$HK72,0)</f>
        <v>268.69407391059747</v>
      </c>
      <c r="Q162" s="35">
        <f>IFERROR(Q105*1000/Väestö!$HK72,0)</f>
        <v>21.919006700245959</v>
      </c>
      <c r="R162" s="58">
        <f t="shared" si="31"/>
        <v>573.06112912554386</v>
      </c>
      <c r="T162" s="56" t="str">
        <f t="shared" si="26"/>
        <v>Nokia</v>
      </c>
      <c r="U162" s="58">
        <f t="shared" si="27"/>
        <v>573.06112912554386</v>
      </c>
      <c r="V162" s="58">
        <f t="shared" si="28"/>
        <v>158.96913245328309</v>
      </c>
      <c r="W162" s="58">
        <f t="shared" si="32"/>
        <v>-414.09199667226073</v>
      </c>
    </row>
    <row r="163" spans="2:23" x14ac:dyDescent="0.25">
      <c r="B163" s="56" t="str">
        <f>Pohjatiedot!XB42</f>
        <v>Orivesi</v>
      </c>
      <c r="C163" s="35">
        <f>IFERROR(C106*1000/Väestö!GY73,0)</f>
        <v>0</v>
      </c>
      <c r="D163" s="35">
        <f>IFERROR(D106*1000/Väestö!HA73,0)</f>
        <v>29.813328480501415</v>
      </c>
      <c r="E163" s="35">
        <f>IFERROR(E106*1000/Väestö!HF73,0)</f>
        <v>173.65538406616568</v>
      </c>
      <c r="F163" s="35">
        <f>IFERROR(F106*1000/Väestö!HK73,0)</f>
        <v>280.10036951280938</v>
      </c>
      <c r="G163" s="58">
        <f t="shared" si="29"/>
        <v>280.10036951280938</v>
      </c>
      <c r="I163" s="68" t="str">
        <f t="shared" si="30"/>
        <v>Orivesi</v>
      </c>
      <c r="J163" s="69">
        <f>IFERROR(J106*1000/Väestö!$HK73,0)</f>
        <v>0</v>
      </c>
      <c r="K163" s="35">
        <f>IFERROR(K106*1000/Väestö!$HK73,0)</f>
        <v>0</v>
      </c>
      <c r="L163" s="69">
        <f>IFERROR(L106*1000/Väestö!$HK73,0)</f>
        <v>4.3752035946886529</v>
      </c>
      <c r="M163" s="35">
        <f>IFERROR(M106*1000/Väestö!$HK73,0)</f>
        <v>0</v>
      </c>
      <c r="N163" s="69">
        <f>IFERROR(N106*1000/Väestö!$HK73,0)</f>
        <v>46.099521833250002</v>
      </c>
      <c r="O163" s="35">
        <f>IFERROR(O106*1000/Väestö!$HK73,0)</f>
        <v>0</v>
      </c>
      <c r="P163" s="69">
        <f>IFERROR(P106*1000/Väestö!$HK73,0)</f>
        <v>229.62564408487071</v>
      </c>
      <c r="Q163" s="35">
        <f>IFERROR(Q106*1000/Väestö!$HK73,0)</f>
        <v>0</v>
      </c>
      <c r="R163" s="58">
        <f t="shared" si="31"/>
        <v>280.10036951280938</v>
      </c>
      <c r="T163" s="56" t="str">
        <f t="shared" si="26"/>
        <v>Orivesi</v>
      </c>
      <c r="U163" s="58">
        <f t="shared" si="27"/>
        <v>280.10036951280938</v>
      </c>
      <c r="V163" s="58">
        <f t="shared" si="28"/>
        <v>-601.37881350762041</v>
      </c>
      <c r="W163" s="58">
        <f t="shared" si="32"/>
        <v>-881.47918302042979</v>
      </c>
    </row>
    <row r="164" spans="2:23" x14ac:dyDescent="0.25">
      <c r="B164" s="56" t="str">
        <f>Pohjatiedot!XB43</f>
        <v>Parkano</v>
      </c>
      <c r="C164" s="35">
        <f>IFERROR(C107*1000/Väestö!GY74,0)</f>
        <v>0</v>
      </c>
      <c r="D164" s="35">
        <f>IFERROR(D107*1000/Väestö!HA74,0)</f>
        <v>52.36776622367497</v>
      </c>
      <c r="E164" s="35">
        <f>IFERROR(E107*1000/Väestö!HF74,0)</f>
        <v>212.68015932407857</v>
      </c>
      <c r="F164" s="35">
        <f>IFERROR(F107*1000/Väestö!HK74,0)</f>
        <v>410.1116431161023</v>
      </c>
      <c r="G164" s="58">
        <f t="shared" si="29"/>
        <v>410.1116431161023</v>
      </c>
      <c r="I164" s="68" t="str">
        <f t="shared" si="30"/>
        <v>Parkano</v>
      </c>
      <c r="J164" s="69">
        <f>IFERROR(J107*1000/Väestö!$HK74,0)</f>
        <v>0</v>
      </c>
      <c r="K164" s="35">
        <f>IFERROR(K107*1000/Väestö!$HK74,0)</f>
        <v>4.9252672639945363</v>
      </c>
      <c r="L164" s="69">
        <f>IFERROR(L107*1000/Väestö!$HK74,0)</f>
        <v>0</v>
      </c>
      <c r="M164" s="35">
        <f>IFERROR(M107*1000/Väestö!$HK74,0)</f>
        <v>0</v>
      </c>
      <c r="N164" s="69">
        <f>IFERROR(N107*1000/Väestö!$HK74,0)</f>
        <v>0</v>
      </c>
      <c r="O164" s="35">
        <f>IFERROR(O107*1000/Väestö!$HK74,0)</f>
        <v>0</v>
      </c>
      <c r="P164" s="69">
        <f>IFERROR(P107*1000/Väestö!$HK74,0)</f>
        <v>405.18637585210774</v>
      </c>
      <c r="Q164" s="35">
        <f>IFERROR(Q107*1000/Väestö!$HK74,0)</f>
        <v>0</v>
      </c>
      <c r="R164" s="58">
        <f t="shared" si="31"/>
        <v>410.1116431161023</v>
      </c>
      <c r="T164" s="56" t="str">
        <f t="shared" si="26"/>
        <v>Parkano</v>
      </c>
      <c r="U164" s="58">
        <f t="shared" si="27"/>
        <v>410.1116431161023</v>
      </c>
      <c r="V164" s="58">
        <f t="shared" si="28"/>
        <v>-452.46304091801636</v>
      </c>
      <c r="W164" s="58">
        <f t="shared" si="32"/>
        <v>-862.57468403411872</v>
      </c>
    </row>
    <row r="165" spans="2:23" x14ac:dyDescent="0.25">
      <c r="B165" s="56" t="str">
        <f>Pohjatiedot!XB44</f>
        <v>Pirkkala</v>
      </c>
      <c r="C165" s="35">
        <f>IFERROR(C108*1000/Väestö!GY75,0)</f>
        <v>0</v>
      </c>
      <c r="D165" s="35">
        <f>IFERROR(D108*1000/Väestö!HA75,0)</f>
        <v>161.2658404916065</v>
      </c>
      <c r="E165" s="35">
        <f>IFERROR(E108*1000/Väestö!HF75,0)</f>
        <v>501.38173546752273</v>
      </c>
      <c r="F165" s="35">
        <f>IFERROR(F108*1000/Väestö!HK75,0)</f>
        <v>822.08978662546997</v>
      </c>
      <c r="G165" s="58">
        <f t="shared" si="29"/>
        <v>822.08978662546997</v>
      </c>
      <c r="I165" s="68" t="str">
        <f t="shared" si="30"/>
        <v>Pirkkala</v>
      </c>
      <c r="J165" s="69">
        <f>IFERROR(J108*1000/Väestö!$HK75,0)</f>
        <v>13.821087472433764</v>
      </c>
      <c r="K165" s="35">
        <f>IFERROR(K108*1000/Väestö!$HK75,0)</f>
        <v>0</v>
      </c>
      <c r="L165" s="69">
        <f>IFERROR(L108*1000/Väestö!$HK75,0)</f>
        <v>34.562346252227208</v>
      </c>
      <c r="M165" s="35">
        <f>IFERROR(M108*1000/Väestö!$HK75,0)</f>
        <v>10.392280944419579</v>
      </c>
      <c r="N165" s="69">
        <f>IFERROR(N108*1000/Väestö!$HK75,0)</f>
        <v>139.14180397101342</v>
      </c>
      <c r="O165" s="35">
        <f>IFERROR(O108*1000/Väestö!$HK75,0)</f>
        <v>169.16432263627502</v>
      </c>
      <c r="P165" s="69">
        <f>IFERROR(P108*1000/Väestö!$HK75,0)</f>
        <v>412.80553864043213</v>
      </c>
      <c r="Q165" s="35">
        <f>IFERROR(Q108*1000/Väestö!$HK75,0)</f>
        <v>42.202406708668789</v>
      </c>
      <c r="R165" s="58">
        <f t="shared" si="31"/>
        <v>822.08978662546997</v>
      </c>
      <c r="T165" s="56" t="str">
        <f t="shared" si="26"/>
        <v>Pirkkala</v>
      </c>
      <c r="U165" s="58">
        <f t="shared" si="27"/>
        <v>822.08978662546997</v>
      </c>
      <c r="V165" s="58">
        <f t="shared" si="28"/>
        <v>456.83693141569427</v>
      </c>
      <c r="W165" s="58">
        <f t="shared" si="32"/>
        <v>-365.2528552097757</v>
      </c>
    </row>
    <row r="166" spans="2:23" x14ac:dyDescent="0.25">
      <c r="B166" s="56" t="str">
        <f>Pohjatiedot!XB45</f>
        <v>Punkalaidun</v>
      </c>
      <c r="C166" s="35">
        <f>IFERROR(C109*1000/Väestö!GY76,0)</f>
        <v>0</v>
      </c>
      <c r="D166" s="35">
        <f>IFERROR(D109*1000/Väestö!HA76,0)</f>
        <v>5.7005653694546714</v>
      </c>
      <c r="E166" s="35">
        <f>IFERROR(E109*1000/Väestö!HF76,0)</f>
        <v>18.972870367405982</v>
      </c>
      <c r="F166" s="35">
        <f>IFERROR(F109*1000/Väestö!HK76,0)</f>
        <v>102.88584797763441</v>
      </c>
      <c r="G166" s="58">
        <f t="shared" si="29"/>
        <v>102.88584797763441</v>
      </c>
      <c r="I166" s="68" t="str">
        <f t="shared" si="30"/>
        <v>Punkalaidun</v>
      </c>
      <c r="J166" s="69">
        <f>IFERROR(J109*1000/Väestö!$HK76,0)</f>
        <v>0</v>
      </c>
      <c r="K166" s="35">
        <f>IFERROR(K109*1000/Väestö!$HK76,0)</f>
        <v>0</v>
      </c>
      <c r="L166" s="69">
        <f>IFERROR(L109*1000/Väestö!$HK76,0)</f>
        <v>0</v>
      </c>
      <c r="M166" s="35">
        <f>IFERROR(M109*1000/Väestö!$HK76,0)</f>
        <v>0</v>
      </c>
      <c r="N166" s="69">
        <f>IFERROR(N109*1000/Väestö!$HK76,0)</f>
        <v>0</v>
      </c>
      <c r="O166" s="35">
        <f>IFERROR(O109*1000/Väestö!$HK76,0)</f>
        <v>0</v>
      </c>
      <c r="P166" s="69">
        <f>IFERROR(P109*1000/Väestö!$HK76,0)</f>
        <v>102.88584797763441</v>
      </c>
      <c r="Q166" s="35">
        <f>IFERROR(Q109*1000/Väestö!$HK76,0)</f>
        <v>0</v>
      </c>
      <c r="R166" s="58">
        <f t="shared" si="31"/>
        <v>102.88584797763441</v>
      </c>
      <c r="T166" s="56" t="str">
        <f t="shared" si="26"/>
        <v>Punkalaidun</v>
      </c>
      <c r="U166" s="58">
        <f t="shared" si="27"/>
        <v>102.88584797763441</v>
      </c>
      <c r="V166" s="58">
        <f t="shared" si="28"/>
        <v>-1180.7335201106434</v>
      </c>
      <c r="W166" s="58">
        <f t="shared" si="32"/>
        <v>-1283.619368088278</v>
      </c>
    </row>
    <row r="167" spans="2:23" x14ac:dyDescent="0.25">
      <c r="B167" s="56" t="str">
        <f>Pohjatiedot!XB46</f>
        <v>Pälkäne</v>
      </c>
      <c r="C167" s="35">
        <f>IFERROR(C110*1000/Väestö!GY77,0)</f>
        <v>0</v>
      </c>
      <c r="D167" s="35">
        <f>IFERROR(D110*1000/Väestö!HA77,0)</f>
        <v>37.464104879629431</v>
      </c>
      <c r="E167" s="35">
        <f>IFERROR(E110*1000/Väestö!HF77,0)</f>
        <v>185.51096008849439</v>
      </c>
      <c r="F167" s="35">
        <f>IFERROR(F110*1000/Väestö!HK77,0)</f>
        <v>326.73356268729998</v>
      </c>
      <c r="G167" s="58">
        <f t="shared" si="29"/>
        <v>326.73356268729998</v>
      </c>
      <c r="I167" s="68" t="str">
        <f t="shared" si="30"/>
        <v>Pälkäne</v>
      </c>
      <c r="J167" s="69">
        <f>IFERROR(J110*1000/Väestö!$HK77,0)</f>
        <v>0</v>
      </c>
      <c r="K167" s="35">
        <f>IFERROR(K110*1000/Väestö!$HK77,0)</f>
        <v>0</v>
      </c>
      <c r="L167" s="69">
        <f>IFERROR(L110*1000/Väestö!$HK77,0)</f>
        <v>0</v>
      </c>
      <c r="M167" s="35">
        <f>IFERROR(M110*1000/Väestö!$HK77,0)</f>
        <v>0</v>
      </c>
      <c r="N167" s="69">
        <f>IFERROR(N110*1000/Väestö!$HK77,0)</f>
        <v>15.268280254541173</v>
      </c>
      <c r="O167" s="35">
        <f>IFERROR(O110*1000/Väestö!$HK77,0)</f>
        <v>0</v>
      </c>
      <c r="P167" s="69">
        <f>IFERROR(P110*1000/Väestö!$HK77,0)</f>
        <v>311.46528243275884</v>
      </c>
      <c r="Q167" s="35">
        <f>IFERROR(Q110*1000/Väestö!$HK77,0)</f>
        <v>0</v>
      </c>
      <c r="R167" s="58">
        <f t="shared" si="31"/>
        <v>326.73356268730004</v>
      </c>
      <c r="T167" s="56" t="str">
        <f t="shared" si="26"/>
        <v>Pälkäne</v>
      </c>
      <c r="U167" s="58">
        <f t="shared" si="27"/>
        <v>326.73356268729998</v>
      </c>
      <c r="V167" s="58">
        <f t="shared" si="28"/>
        <v>-501.2197038118037</v>
      </c>
      <c r="W167" s="58">
        <f t="shared" si="32"/>
        <v>-827.95326649910362</v>
      </c>
    </row>
    <row r="168" spans="2:23" x14ac:dyDescent="0.25">
      <c r="B168" s="56" t="str">
        <f>Pohjatiedot!XB47</f>
        <v>Ruovesi</v>
      </c>
      <c r="C168" s="35">
        <f>IFERROR(C111*1000/Väestö!GY78,0)</f>
        <v>0</v>
      </c>
      <c r="D168" s="35">
        <f>IFERROR(D111*1000/Väestö!HA78,0)</f>
        <v>39.7168124719134</v>
      </c>
      <c r="E168" s="35">
        <f>IFERROR(E111*1000/Väestö!HF78,0)</f>
        <v>154.86622078307698</v>
      </c>
      <c r="F168" s="35">
        <f>IFERROR(F111*1000/Väestö!HK78,0)</f>
        <v>275.08363975492671</v>
      </c>
      <c r="G168" s="58">
        <f t="shared" si="29"/>
        <v>275.08363975492671</v>
      </c>
      <c r="I168" s="68" t="str">
        <f t="shared" si="30"/>
        <v>Ruovesi</v>
      </c>
      <c r="J168" s="69">
        <f>IFERROR(J111*1000/Väestö!$HK78,0)</f>
        <v>0</v>
      </c>
      <c r="K168" s="35">
        <f>IFERROR(K111*1000/Väestö!$HK78,0)</f>
        <v>0</v>
      </c>
      <c r="L168" s="69">
        <f>IFERROR(L111*1000/Väestö!$HK78,0)</f>
        <v>0</v>
      </c>
      <c r="M168" s="35">
        <f>IFERROR(M111*1000/Väestö!$HK78,0)</f>
        <v>0</v>
      </c>
      <c r="N168" s="69">
        <f>IFERROR(N111*1000/Väestö!$HK78,0)</f>
        <v>0</v>
      </c>
      <c r="O168" s="35">
        <f>IFERROR(O111*1000/Väestö!$HK78,0)</f>
        <v>0</v>
      </c>
      <c r="P168" s="69">
        <f>IFERROR(P111*1000/Väestö!$HK78,0)</f>
        <v>275.08363975492671</v>
      </c>
      <c r="Q168" s="35">
        <f>IFERROR(Q111*1000/Väestö!$HK78,0)</f>
        <v>0</v>
      </c>
      <c r="R168" s="58">
        <f t="shared" si="31"/>
        <v>275.08363975492671</v>
      </c>
      <c r="T168" s="56" t="str">
        <f t="shared" si="26"/>
        <v>Ruovesi</v>
      </c>
      <c r="U168" s="58">
        <f t="shared" si="27"/>
        <v>275.08363975492671</v>
      </c>
      <c r="V168" s="58">
        <f t="shared" si="28"/>
        <v>-781.5198308258681</v>
      </c>
      <c r="W168" s="58">
        <f t="shared" si="32"/>
        <v>-1056.6034705807947</v>
      </c>
    </row>
    <row r="169" spans="2:23" x14ac:dyDescent="0.25">
      <c r="B169" s="56" t="str">
        <f>Pohjatiedot!XB48</f>
        <v>Sastamala</v>
      </c>
      <c r="C169" s="35">
        <f>IFERROR(C112*1000/Väestö!GY79,0)</f>
        <v>0</v>
      </c>
      <c r="D169" s="35">
        <f>IFERROR(D112*1000/Väestö!HA79,0)</f>
        <v>24.708695310289887</v>
      </c>
      <c r="E169" s="35">
        <f>IFERROR(E112*1000/Väestö!HF79,0)</f>
        <v>134.97176987580889</v>
      </c>
      <c r="F169" s="35">
        <f>IFERROR(F112*1000/Väestö!HK79,0)</f>
        <v>254.71398497628456</v>
      </c>
      <c r="G169" s="58">
        <f t="shared" si="29"/>
        <v>254.71398497628456</v>
      </c>
      <c r="I169" s="68" t="str">
        <f t="shared" si="30"/>
        <v>Sastamala</v>
      </c>
      <c r="J169" s="69">
        <f>IFERROR(J112*1000/Väestö!$HK79,0)</f>
        <v>0</v>
      </c>
      <c r="K169" s="35">
        <f>IFERROR(K112*1000/Väestö!$HK79,0)</f>
        <v>0</v>
      </c>
      <c r="L169" s="69">
        <f>IFERROR(L112*1000/Väestö!$HK79,0)</f>
        <v>0</v>
      </c>
      <c r="M169" s="35">
        <f>IFERROR(M112*1000/Väestö!$HK79,0)</f>
        <v>0</v>
      </c>
      <c r="N169" s="69">
        <f>IFERROR(N112*1000/Väestö!$HK79,0)</f>
        <v>16.682535500958206</v>
      </c>
      <c r="O169" s="35">
        <f>IFERROR(O112*1000/Väestö!$HK79,0)</f>
        <v>0</v>
      </c>
      <c r="P169" s="69">
        <f>IFERROR(P112*1000/Väestö!$HK79,0)</f>
        <v>238.03144947532635</v>
      </c>
      <c r="Q169" s="35">
        <f>IFERROR(Q112*1000/Väestö!$HK79,0)</f>
        <v>0</v>
      </c>
      <c r="R169" s="58">
        <f t="shared" si="31"/>
        <v>254.71398497628456</v>
      </c>
      <c r="T169" s="56" t="str">
        <f t="shared" si="26"/>
        <v>Sastamala</v>
      </c>
      <c r="U169" s="58">
        <f t="shared" si="27"/>
        <v>254.71398497628456</v>
      </c>
      <c r="V169" s="58">
        <f t="shared" si="28"/>
        <v>-399.92017540131604</v>
      </c>
      <c r="W169" s="58">
        <f t="shared" si="32"/>
        <v>-654.63416037760067</v>
      </c>
    </row>
    <row r="170" spans="2:23" x14ac:dyDescent="0.25">
      <c r="B170" s="56" t="str">
        <f>Pohjatiedot!XB49</f>
        <v>Tampere</v>
      </c>
      <c r="C170" s="35">
        <f>IFERROR(C113*1000/Väestö!GY80,0)</f>
        <v>0</v>
      </c>
      <c r="D170" s="35">
        <f>IFERROR(D113*1000/Väestö!HA80,0)</f>
        <v>158.41606205121079</v>
      </c>
      <c r="E170" s="35">
        <f>IFERROR(E113*1000/Väestö!HF80,0)</f>
        <v>479.64338023968406</v>
      </c>
      <c r="F170" s="35">
        <f>IFERROR(F113*1000/Väestö!HK80,0)</f>
        <v>720.98110262684372</v>
      </c>
      <c r="G170" s="58">
        <f t="shared" si="29"/>
        <v>720.98110262684372</v>
      </c>
      <c r="I170" s="68" t="str">
        <f t="shared" si="30"/>
        <v>Tampere</v>
      </c>
      <c r="J170" s="69">
        <f>IFERROR(J113*1000/Väestö!$HK80,0)</f>
        <v>13.451946690423016</v>
      </c>
      <c r="K170" s="35">
        <f>IFERROR(K113*1000/Väestö!$HK80,0)</f>
        <v>10.129150604957285</v>
      </c>
      <c r="L170" s="69">
        <f>IFERROR(L113*1000/Väestö!$HK80,0)</f>
        <v>75.777213821198302</v>
      </c>
      <c r="M170" s="35">
        <f>IFERROR(M113*1000/Väestö!$HK80,0)</f>
        <v>42.807249740407102</v>
      </c>
      <c r="N170" s="69">
        <f>IFERROR(N113*1000/Väestö!$HK80,0)</f>
        <v>64.546115743834321</v>
      </c>
      <c r="O170" s="35">
        <f>IFERROR(O113*1000/Väestö!$HK80,0)</f>
        <v>183.88225382553216</v>
      </c>
      <c r="P170" s="69">
        <f>IFERROR(P113*1000/Väestö!$HK80,0)</f>
        <v>243.46796460869277</v>
      </c>
      <c r="Q170" s="35">
        <f>IFERROR(Q113*1000/Väestö!$HK80,0)</f>
        <v>86.919207591798738</v>
      </c>
      <c r="R170" s="58">
        <f t="shared" si="31"/>
        <v>720.98110262684372</v>
      </c>
      <c r="T170" s="56" t="str">
        <f t="shared" si="26"/>
        <v>Tampere</v>
      </c>
      <c r="U170" s="58">
        <f t="shared" si="27"/>
        <v>720.98110262684372</v>
      </c>
      <c r="V170" s="58">
        <f t="shared" si="28"/>
        <v>656.5715372620723</v>
      </c>
      <c r="W170" s="58">
        <f t="shared" si="32"/>
        <v>-64.409565364771424</v>
      </c>
    </row>
    <row r="171" spans="2:23" x14ac:dyDescent="0.25">
      <c r="B171" s="56" t="str">
        <f>Pohjatiedot!XB50</f>
        <v>Urjala</v>
      </c>
      <c r="C171" s="35">
        <f>IFERROR(C114*1000/Väestö!GY81,0)</f>
        <v>0</v>
      </c>
      <c r="D171" s="35">
        <f>IFERROR(D114*1000/Väestö!HA81,0)</f>
        <v>18.708137628825842</v>
      </c>
      <c r="E171" s="35">
        <f>IFERROR(E114*1000/Väestö!HF81,0)</f>
        <v>131.79278337843957</v>
      </c>
      <c r="F171" s="35">
        <f>IFERROR(F114*1000/Väestö!HK81,0)</f>
        <v>247.26928127812204</v>
      </c>
      <c r="G171" s="58">
        <f t="shared" si="29"/>
        <v>247.26928127812204</v>
      </c>
      <c r="I171" s="68" t="str">
        <f t="shared" si="30"/>
        <v>Urjala</v>
      </c>
      <c r="J171" s="69">
        <f>IFERROR(J114*1000/Väestö!$HK81,0)</f>
        <v>0</v>
      </c>
      <c r="K171" s="35">
        <f>IFERROR(K114*1000/Väestö!$HK81,0)</f>
        <v>0</v>
      </c>
      <c r="L171" s="69">
        <f>IFERROR(L114*1000/Väestö!$HK81,0)</f>
        <v>0</v>
      </c>
      <c r="M171" s="35">
        <f>IFERROR(M114*1000/Väestö!$HK81,0)</f>
        <v>0</v>
      </c>
      <c r="N171" s="69">
        <f>IFERROR(N114*1000/Väestö!$HK81,0)</f>
        <v>4.6239491967976978</v>
      </c>
      <c r="O171" s="35">
        <f>IFERROR(O114*1000/Väestö!$HK81,0)</f>
        <v>0</v>
      </c>
      <c r="P171" s="69">
        <f>IFERROR(P114*1000/Väestö!$HK81,0)</f>
        <v>242.64533208132434</v>
      </c>
      <c r="Q171" s="35">
        <f>IFERROR(Q114*1000/Väestö!$HK81,0)</f>
        <v>0</v>
      </c>
      <c r="R171" s="58">
        <f t="shared" si="31"/>
        <v>247.26928127812204</v>
      </c>
      <c r="T171" s="56" t="str">
        <f t="shared" si="26"/>
        <v>Urjala</v>
      </c>
      <c r="U171" s="58">
        <f t="shared" si="27"/>
        <v>247.26928127812204</v>
      </c>
      <c r="V171" s="58">
        <f t="shared" si="28"/>
        <v>-661.69135713423248</v>
      </c>
      <c r="W171" s="58">
        <f t="shared" si="32"/>
        <v>-908.96063841235446</v>
      </c>
    </row>
    <row r="172" spans="2:23" x14ac:dyDescent="0.25">
      <c r="B172" s="56" t="str">
        <f>Pohjatiedot!XB51</f>
        <v>Valkeakoski</v>
      </c>
      <c r="C172" s="35">
        <f>IFERROR(C115*1000/Väestö!GY82,0)</f>
        <v>0</v>
      </c>
      <c r="D172" s="35">
        <f>IFERROR(D115*1000/Väestö!HA82,0)</f>
        <v>63.108152911857836</v>
      </c>
      <c r="E172" s="35">
        <f>IFERROR(E115*1000/Väestö!HF82,0)</f>
        <v>268.49615798104901</v>
      </c>
      <c r="F172" s="35">
        <f>IFERROR(F115*1000/Väestö!HK82,0)</f>
        <v>433.08300756025653</v>
      </c>
      <c r="G172" s="58">
        <f t="shared" si="29"/>
        <v>433.08300756025653</v>
      </c>
      <c r="I172" s="68" t="str">
        <f t="shared" si="30"/>
        <v>Valkeakoski</v>
      </c>
      <c r="J172" s="69">
        <f>IFERROR(J115*1000/Väestö!$HK82,0)</f>
        <v>0</v>
      </c>
      <c r="K172" s="35">
        <f>IFERROR(K115*1000/Väestö!$HK82,0)</f>
        <v>0</v>
      </c>
      <c r="L172" s="69">
        <f>IFERROR(L115*1000/Väestö!$HK82,0)</f>
        <v>25.868999263450732</v>
      </c>
      <c r="M172" s="35">
        <f>IFERROR(M115*1000/Väestö!$HK82,0)</f>
        <v>1.4974934771883741</v>
      </c>
      <c r="N172" s="69">
        <f>IFERROR(N115*1000/Väestö!$HK82,0)</f>
        <v>75.815566923417251</v>
      </c>
      <c r="O172" s="35">
        <f>IFERROR(O115*1000/Väestö!$HK82,0)</f>
        <v>45.423668250064004</v>
      </c>
      <c r="P172" s="69">
        <f>IFERROR(P115*1000/Väestö!$HK82,0)</f>
        <v>284.47727964613614</v>
      </c>
      <c r="Q172" s="35">
        <f>IFERROR(Q115*1000/Väestö!$HK82,0)</f>
        <v>0</v>
      </c>
      <c r="R172" s="58">
        <f t="shared" si="31"/>
        <v>433.08300756025653</v>
      </c>
      <c r="T172" s="56" t="str">
        <f t="shared" si="26"/>
        <v>Valkeakoski</v>
      </c>
      <c r="U172" s="58">
        <f t="shared" si="27"/>
        <v>433.08300756025653</v>
      </c>
      <c r="V172" s="58">
        <f t="shared" si="28"/>
        <v>-62.454602635966715</v>
      </c>
      <c r="W172" s="58">
        <f t="shared" si="32"/>
        <v>-495.53761019622323</v>
      </c>
    </row>
    <row r="173" spans="2:23" x14ac:dyDescent="0.25">
      <c r="B173" s="56" t="str">
        <f>Pohjatiedot!XB52</f>
        <v>Vesilahti</v>
      </c>
      <c r="C173" s="35">
        <f>IFERROR(C116*1000/Väestö!GY83,0)</f>
        <v>0</v>
      </c>
      <c r="D173" s="35">
        <f>IFERROR(D116*1000/Väestö!HA83,0)</f>
        <v>44.426169311382651</v>
      </c>
      <c r="E173" s="35">
        <f>IFERROR(E116*1000/Väestö!HF83,0)</f>
        <v>219.50798207857616</v>
      </c>
      <c r="F173" s="35">
        <f>IFERROR(F116*1000/Väestö!HK83,0)</f>
        <v>426.23336612050838</v>
      </c>
      <c r="G173" s="58">
        <f t="shared" si="29"/>
        <v>426.23336612050838</v>
      </c>
      <c r="I173" s="68" t="str">
        <f t="shared" si="30"/>
        <v>Vesilahti</v>
      </c>
      <c r="J173" s="69">
        <f>IFERROR(J116*1000/Väestö!$HK83,0)</f>
        <v>0</v>
      </c>
      <c r="K173" s="35">
        <f>IFERROR(K116*1000/Väestö!$HK83,0)</f>
        <v>0</v>
      </c>
      <c r="L173" s="69">
        <f>IFERROR(L116*1000/Väestö!$HK83,0)</f>
        <v>0</v>
      </c>
      <c r="M173" s="35">
        <f>IFERROR(M116*1000/Väestö!$HK83,0)</f>
        <v>7.2765049776840325</v>
      </c>
      <c r="N173" s="69">
        <f>IFERROR(N116*1000/Väestö!$HK83,0)</f>
        <v>43.007229219008785</v>
      </c>
      <c r="O173" s="35">
        <f>IFERROR(O116*1000/Väestö!$HK83,0)</f>
        <v>118.28502418628325</v>
      </c>
      <c r="P173" s="69">
        <f>IFERROR(P116*1000/Väestö!$HK83,0)</f>
        <v>257.66460773753232</v>
      </c>
      <c r="Q173" s="35">
        <f>IFERROR(Q116*1000/Väestö!$HK83,0)</f>
        <v>0</v>
      </c>
      <c r="R173" s="58">
        <f t="shared" si="31"/>
        <v>426.23336612050838</v>
      </c>
      <c r="T173" s="56" t="str">
        <f t="shared" si="26"/>
        <v>Vesilahti</v>
      </c>
      <c r="U173" s="58">
        <f t="shared" si="27"/>
        <v>426.23336612050838</v>
      </c>
      <c r="V173" s="58">
        <f t="shared" si="28"/>
        <v>-393.29544165605233</v>
      </c>
      <c r="W173" s="58">
        <f t="shared" si="32"/>
        <v>-819.52880777656071</v>
      </c>
    </row>
    <row r="174" spans="2:23" x14ac:dyDescent="0.25">
      <c r="B174" s="56" t="str">
        <f>Pohjatiedot!XB53</f>
        <v>Virrat</v>
      </c>
      <c r="C174" s="35">
        <f>IFERROR(C117*1000/Väestö!GY84,0)</f>
        <v>0</v>
      </c>
      <c r="D174" s="35">
        <f>IFERROR(D117*1000/Väestö!HA84,0)</f>
        <v>29.323113400055881</v>
      </c>
      <c r="E174" s="35">
        <f>IFERROR(E117*1000/Väestö!HF84,0)</f>
        <v>132.58425752620451</v>
      </c>
      <c r="F174" s="35">
        <f>IFERROR(F117*1000/Väestö!HK84,0)</f>
        <v>248.76369844106662</v>
      </c>
      <c r="G174" s="58">
        <f t="shared" si="29"/>
        <v>248.76369844106662</v>
      </c>
      <c r="I174" s="68" t="str">
        <f t="shared" si="30"/>
        <v>Virrat</v>
      </c>
      <c r="J174" s="69">
        <f>IFERROR(J117*1000/Väestö!$HK84,0)</f>
        <v>0</v>
      </c>
      <c r="K174" s="35">
        <f>IFERROR(K117*1000/Väestö!$HK84,0)</f>
        <v>0</v>
      </c>
      <c r="L174" s="69">
        <f>IFERROR(L117*1000/Väestö!$HK84,0)</f>
        <v>0</v>
      </c>
      <c r="M174" s="35">
        <f>IFERROR(M117*1000/Väestö!$HK84,0)</f>
        <v>0</v>
      </c>
      <c r="N174" s="69">
        <f>IFERROR(N117*1000/Väestö!$HK84,0)</f>
        <v>0</v>
      </c>
      <c r="O174" s="35">
        <f>IFERROR(O117*1000/Väestö!$HK84,0)</f>
        <v>0</v>
      </c>
      <c r="P174" s="69">
        <f>IFERROR(P117*1000/Väestö!$HK84,0)</f>
        <v>248.76369844106662</v>
      </c>
      <c r="Q174" s="35">
        <f>IFERROR(Q117*1000/Väestö!$HK84,0)</f>
        <v>0</v>
      </c>
      <c r="R174" s="58">
        <f t="shared" si="31"/>
        <v>248.76369844106662</v>
      </c>
      <c r="T174" s="56" t="str">
        <f t="shared" si="26"/>
        <v>Virrat</v>
      </c>
      <c r="U174" s="58">
        <f t="shared" si="27"/>
        <v>248.76369844106662</v>
      </c>
      <c r="V174" s="58">
        <f t="shared" si="28"/>
        <v>-1180.4863147368605</v>
      </c>
      <c r="W174" s="58">
        <f t="shared" si="32"/>
        <v>-1429.2500131779273</v>
      </c>
    </row>
    <row r="175" spans="2:23" ht="15.75" thickBot="1" x14ac:dyDescent="0.3">
      <c r="B175" s="56" t="str">
        <f>Pohjatiedot!XB54</f>
        <v>Ylöjärvi</v>
      </c>
      <c r="C175" s="35">
        <f>IFERROR(C118*1000/Väestö!GY85,0)</f>
        <v>0</v>
      </c>
      <c r="D175" s="35">
        <f>IFERROR(D118*1000/Väestö!HA85,0)</f>
        <v>124.97131414041438</v>
      </c>
      <c r="E175" s="35">
        <f>IFERROR(E118*1000/Väestö!HF85,0)</f>
        <v>367.39302960487623</v>
      </c>
      <c r="F175" s="35">
        <f>IFERROR(F118*1000/Väestö!HK85,0)</f>
        <v>591.72045041737556</v>
      </c>
      <c r="G175" s="58">
        <f t="shared" si="29"/>
        <v>591.72045041737556</v>
      </c>
      <c r="I175" s="68" t="str">
        <f t="shared" si="30"/>
        <v>Ylöjärvi</v>
      </c>
      <c r="J175" s="69">
        <f>IFERROR(J118*1000/Väestö!$HK85,0)</f>
        <v>6.2134139847560226</v>
      </c>
      <c r="K175" s="35">
        <f>IFERROR(K118*1000/Väestö!$HK85,0)</f>
        <v>0</v>
      </c>
      <c r="L175" s="69">
        <f>IFERROR(L118*1000/Väestö!$HK85,0)</f>
        <v>30.380878851108005</v>
      </c>
      <c r="M175" s="35">
        <f>IFERROR(M118*1000/Väestö!$HK85,0)</f>
        <v>10.294634566934535</v>
      </c>
      <c r="N175" s="69">
        <f>IFERROR(N118*1000/Väestö!$HK85,0)</f>
        <v>117.30389402205122</v>
      </c>
      <c r="O175" s="35">
        <f>IFERROR(O118*1000/Väestö!$HK85,0)</f>
        <v>144.14447691537276</v>
      </c>
      <c r="P175" s="69">
        <f>IFERROR(P118*1000/Väestö!$HK85,0)</f>
        <v>253.82254996785076</v>
      </c>
      <c r="Q175" s="35">
        <f>IFERROR(Q118*1000/Väestö!$HK85,0)</f>
        <v>29.560602109302227</v>
      </c>
      <c r="R175" s="58">
        <f t="shared" si="31"/>
        <v>591.72045041737556</v>
      </c>
      <c r="T175" s="56" t="str">
        <f t="shared" si="26"/>
        <v>Ylöjärvi</v>
      </c>
      <c r="U175" s="58">
        <f t="shared" si="27"/>
        <v>591.72045041737556</v>
      </c>
      <c r="V175" s="58">
        <f t="shared" si="28"/>
        <v>268.34512914891013</v>
      </c>
      <c r="W175" s="58">
        <f t="shared" si="32"/>
        <v>-323.37532126846543</v>
      </c>
    </row>
    <row r="176" spans="2:23" ht="15.75" thickBot="1" x14ac:dyDescent="0.3">
      <c r="B176" s="60" t="str">
        <f>Pohjatiedot!XB55</f>
        <v>Pirkanmaa</v>
      </c>
      <c r="C176" s="70">
        <f>IFERROR(C119*1000/Väestö!GY86,0)</f>
        <v>0</v>
      </c>
      <c r="D176" s="70">
        <f>IFERROR(D119*1000/Väestö!HA86,0)</f>
        <v>118.18030736702441</v>
      </c>
      <c r="E176" s="70">
        <f>IFERROR(E119*1000/Väestö!HF86,0)</f>
        <v>385.95310461602048</v>
      </c>
      <c r="F176" s="70">
        <f>IFERROR(F119*1000/Väestö!HK86,0)</f>
        <v>608.56127447300514</v>
      </c>
      <c r="G176" s="62">
        <f t="shared" si="29"/>
        <v>608.56127447300514</v>
      </c>
      <c r="I176" s="71" t="str">
        <f t="shared" si="30"/>
        <v>Pirkanmaa</v>
      </c>
      <c r="J176" s="72">
        <f>IFERROR(J119*1000/Väestö!$HK86,0)</f>
        <v>10.455852790946313</v>
      </c>
      <c r="K176" s="70">
        <f>IFERROR(K119*1000/Väestö!$HK86,0)</f>
        <v>5.5638355190800235</v>
      </c>
      <c r="L176" s="72">
        <f>IFERROR(L119*1000/Väestö!$HK86,0)</f>
        <v>47.079786500284428</v>
      </c>
      <c r="M176" s="70">
        <f>IFERROR(M119*1000/Väestö!$HK86,0)</f>
        <v>24.723709053241716</v>
      </c>
      <c r="N176" s="72">
        <f>IFERROR(N119*1000/Väestö!$HK86,0)</f>
        <v>68.358046713965734</v>
      </c>
      <c r="O176" s="70">
        <f>IFERROR(O119*1000/Väestö!$HK86,0)</f>
        <v>137.87050383459891</v>
      </c>
      <c r="P176" s="72">
        <f>IFERROR(P119*1000/Väestö!$HK86,0)</f>
        <v>261.12633577258123</v>
      </c>
      <c r="Q176" s="70">
        <f>IFERROR(Q119*1000/Väestö!$HK86,0)</f>
        <v>53.383204288307006</v>
      </c>
      <c r="R176" s="62">
        <f t="shared" si="31"/>
        <v>608.56127447300526</v>
      </c>
      <c r="T176" s="60" t="str">
        <f t="shared" si="26"/>
        <v>Pirkanmaa</v>
      </c>
      <c r="U176" s="62">
        <f t="shared" si="27"/>
        <v>608.56127447300514</v>
      </c>
      <c r="V176" s="62">
        <f t="shared" si="28"/>
        <v>297.19606445789077</v>
      </c>
      <c r="W176" s="62">
        <f t="shared" si="32"/>
        <v>-311.36521001511437</v>
      </c>
    </row>
    <row r="178" spans="2:18" x14ac:dyDescent="0.25">
      <c r="B178" s="18"/>
      <c r="I178" s="18"/>
    </row>
    <row r="179" spans="2:18" ht="15.75" thickBot="1" x14ac:dyDescent="0.3">
      <c r="B179" s="18" t="s">
        <v>189</v>
      </c>
      <c r="D179" t="s">
        <v>196</v>
      </c>
    </row>
    <row r="180" spans="2:18" ht="45.75" thickBot="1" x14ac:dyDescent="0.3">
      <c r="B180" s="50" t="s">
        <v>198</v>
      </c>
      <c r="C180" s="2">
        <v>2018</v>
      </c>
      <c r="D180" s="2">
        <v>2020</v>
      </c>
      <c r="E180" s="2">
        <v>2025</v>
      </c>
      <c r="F180" s="2">
        <v>2030</v>
      </c>
      <c r="G180" s="50" t="s">
        <v>31</v>
      </c>
      <c r="I180" s="1" t="s">
        <v>191</v>
      </c>
      <c r="J180" s="51" t="s">
        <v>275</v>
      </c>
      <c r="K180" s="2" t="s">
        <v>171</v>
      </c>
      <c r="L180" s="51" t="s">
        <v>172</v>
      </c>
      <c r="M180" s="2" t="s">
        <v>173</v>
      </c>
      <c r="N180" s="51" t="s">
        <v>174</v>
      </c>
      <c r="O180" s="2" t="s">
        <v>175</v>
      </c>
      <c r="P180" s="51" t="s">
        <v>176</v>
      </c>
      <c r="Q180" s="2" t="s">
        <v>177</v>
      </c>
      <c r="R180" s="50" t="s">
        <v>187</v>
      </c>
    </row>
    <row r="181" spans="2:18" x14ac:dyDescent="0.25">
      <c r="B181" s="52" t="str">
        <f t="shared" ref="B181:B203" si="33">B154</f>
        <v>Akaa</v>
      </c>
      <c r="C181" s="65">
        <f>IFERROR(C124*1000/Väestö!GY64,0)</f>
        <v>0</v>
      </c>
      <c r="D181" s="65">
        <f>IFERROR(D124*1000/Väestö!HA64,0)</f>
        <v>-94.220124919910376</v>
      </c>
      <c r="E181" s="65">
        <f>IFERROR(E124*1000/Väestö!HF64,0)</f>
        <v>-293.36406263721358</v>
      </c>
      <c r="F181" s="65">
        <f>IFERROR(F124*1000/Väestö!HK64,0)</f>
        <v>-466.56072307616319</v>
      </c>
      <c r="G181" s="54">
        <f>F181-C181</f>
        <v>-466.56072307616319</v>
      </c>
      <c r="I181" s="66" t="str">
        <f>B181</f>
        <v>Akaa</v>
      </c>
      <c r="J181" s="69">
        <f>IFERROR(J124*1000/Väestö!$HK64,0)</f>
        <v>-55.111367274885779</v>
      </c>
      <c r="K181" s="69">
        <f>IFERROR(K124*1000/Väestö!$HK64,0)</f>
        <v>-164.0881436259676</v>
      </c>
      <c r="L181" s="69">
        <f>IFERROR(L124*1000/Väestö!$HK64,0)</f>
        <v>-405.44446031312521</v>
      </c>
      <c r="M181" s="69">
        <f>IFERROR(M124*1000/Väestö!$HK64,0)</f>
        <v>-11.448503955314104</v>
      </c>
      <c r="N181" s="69">
        <f>IFERROR(N124*1000/Väestö!$HK64,0)</f>
        <v>34.480904321532051</v>
      </c>
      <c r="O181" s="69">
        <f>IFERROR(O124*1000/Väestö!$HK64,0)</f>
        <v>3.4397255954315535</v>
      </c>
      <c r="P181" s="69">
        <f>IFERROR(P124*1000/Väestö!$HK64,0)</f>
        <v>230.20562014909331</v>
      </c>
      <c r="Q181" s="69">
        <f>IFERROR(Q124*1000/Väestö!$HK64,0)</f>
        <v>-98.594497972927314</v>
      </c>
      <c r="R181" s="54">
        <f>SUM(J181:Q181)</f>
        <v>-466.56072307616307</v>
      </c>
    </row>
    <row r="182" spans="2:18" x14ac:dyDescent="0.25">
      <c r="B182" s="56" t="str">
        <f t="shared" si="33"/>
        <v>Hämeenkyrö</v>
      </c>
      <c r="C182" s="35">
        <f>IFERROR(C125*1000/Väestö!GY65,0)</f>
        <v>0</v>
      </c>
      <c r="D182" s="35">
        <f>IFERROR(D125*1000/Väestö!HA65,0)</f>
        <v>-39.504582074162641</v>
      </c>
      <c r="E182" s="35">
        <f>IFERROR(E125*1000/Väestö!HF65,0)</f>
        <v>-88.357089581911993</v>
      </c>
      <c r="F182" s="35">
        <f>IFERROR(F125*1000/Väestö!HK65,0)</f>
        <v>-141.1597142349305</v>
      </c>
      <c r="G182" s="58">
        <f t="shared" ref="G182:G203" si="34">F182-C182</f>
        <v>-141.1597142349305</v>
      </c>
      <c r="I182" s="68" t="str">
        <f t="shared" ref="I182:I203" si="35">B182</f>
        <v>Hämeenkyrö</v>
      </c>
      <c r="J182" s="69">
        <f>IFERROR(J125*1000/Väestö!$HK65,0)</f>
        <v>-30.556609907276211</v>
      </c>
      <c r="K182" s="35">
        <f>IFERROR(K125*1000/Väestö!$HK65,0)</f>
        <v>-198.97430790679147</v>
      </c>
      <c r="L182" s="69">
        <f>IFERROR(L125*1000/Väestö!$HK65,0)</f>
        <v>-246.64933777841858</v>
      </c>
      <c r="M182" s="35">
        <f>IFERROR(M125*1000/Väestö!$HK65,0)</f>
        <v>-4.9971421815301769</v>
      </c>
      <c r="N182" s="69">
        <f>IFERROR(N125*1000/Väestö!$HK65,0)</f>
        <v>34.024805518950885</v>
      </c>
      <c r="O182" s="35">
        <f>IFERROR(O125*1000/Väestö!$HK65,0)</f>
        <v>34.30926816438685</v>
      </c>
      <c r="P182" s="69">
        <f>IFERROR(P125*1000/Väestö!$HK65,0)</f>
        <v>285.59027098844712</v>
      </c>
      <c r="Q182" s="35">
        <f>IFERROR(Q125*1000/Väestö!$HK65,0)</f>
        <v>-13.906661132698964</v>
      </c>
      <c r="R182" s="58">
        <f t="shared" ref="R182:R203" si="36">SUM(J182:Q182)</f>
        <v>-141.15971423493056</v>
      </c>
    </row>
    <row r="183" spans="2:18" x14ac:dyDescent="0.25">
      <c r="B183" s="56" t="str">
        <f t="shared" si="33"/>
        <v>Ikaalinen</v>
      </c>
      <c r="C183" s="35">
        <f>IFERROR(C126*1000/Väestö!GY66,0)</f>
        <v>0</v>
      </c>
      <c r="D183" s="35">
        <f>IFERROR(D126*1000/Väestö!HA66,0)</f>
        <v>-109.65756057405375</v>
      </c>
      <c r="E183" s="35">
        <f>IFERROR(E126*1000/Väestö!HF66,0)</f>
        <v>-208.44698930860508</v>
      </c>
      <c r="F183" s="35">
        <f>IFERROR(F126*1000/Väestö!HK66,0)</f>
        <v>-342.64532930400634</v>
      </c>
      <c r="G183" s="58">
        <f t="shared" si="34"/>
        <v>-342.64532930400634</v>
      </c>
      <c r="I183" s="68" t="str">
        <f t="shared" si="35"/>
        <v>Ikaalinen</v>
      </c>
      <c r="J183" s="69">
        <f>IFERROR(J126*1000/Väestö!$HK66,0)</f>
        <v>-85.431101995905991</v>
      </c>
      <c r="K183" s="35">
        <f>IFERROR(K126*1000/Väestö!$HK66,0)</f>
        <v>-172.82295347079395</v>
      </c>
      <c r="L183" s="69">
        <f>IFERROR(L126*1000/Väestö!$HK66,0)</f>
        <v>-282.86969293434453</v>
      </c>
      <c r="M183" s="35">
        <f>IFERROR(M126*1000/Väestö!$HK66,0)</f>
        <v>-17.320886564052994</v>
      </c>
      <c r="N183" s="69">
        <f>IFERROR(N126*1000/Väestö!$HK66,0)</f>
        <v>29.649222270576416</v>
      </c>
      <c r="O183" s="35">
        <f>IFERROR(O126*1000/Väestö!$HK66,0)</f>
        <v>-83.395938662826907</v>
      </c>
      <c r="P183" s="69">
        <f>IFERROR(P126*1000/Väestö!$HK66,0)</f>
        <v>368.7591898382999</v>
      </c>
      <c r="Q183" s="35">
        <f>IFERROR(Q126*1000/Väestö!$HK66,0)</f>
        <v>-99.213167784958202</v>
      </c>
      <c r="R183" s="58">
        <f t="shared" si="36"/>
        <v>-342.64532930400622</v>
      </c>
    </row>
    <row r="184" spans="2:18" x14ac:dyDescent="0.25">
      <c r="B184" s="56" t="str">
        <f t="shared" si="33"/>
        <v>Juupajoki</v>
      </c>
      <c r="C184" s="35">
        <f>IFERROR(C127*1000/Väestö!GY67,0)</f>
        <v>0</v>
      </c>
      <c r="D184" s="35">
        <f>IFERROR(D127*1000/Väestö!HA67,0)</f>
        <v>-164.58480970993733</v>
      </c>
      <c r="E184" s="35">
        <f>IFERROR(E127*1000/Väestö!HF67,0)</f>
        <v>-455.70862814995155</v>
      </c>
      <c r="F184" s="35">
        <f>IFERROR(F127*1000/Väestö!HK67,0)</f>
        <v>-762.21940114657582</v>
      </c>
      <c r="G184" s="58">
        <f t="shared" si="34"/>
        <v>-762.21940114657582</v>
      </c>
      <c r="I184" s="68" t="str">
        <f t="shared" si="35"/>
        <v>Juupajoki</v>
      </c>
      <c r="J184" s="69">
        <f>IFERROR(J127*1000/Väestö!$HK67,0)</f>
        <v>-93.860799839842343</v>
      </c>
      <c r="K184" s="35">
        <f>IFERROR(K127*1000/Väestö!$HK67,0)</f>
        <v>-169.78021978021977</v>
      </c>
      <c r="L184" s="69">
        <f>IFERROR(L127*1000/Väestö!$HK67,0)</f>
        <v>-460.69427745516867</v>
      </c>
      <c r="M184" s="35">
        <f>IFERROR(M127*1000/Väestö!$HK67,0)</f>
        <v>-24.832470246451145</v>
      </c>
      <c r="N184" s="69">
        <f>IFERROR(N127*1000/Väestö!$HK67,0)</f>
        <v>-122.15992839899619</v>
      </c>
      <c r="O184" s="35">
        <f>IFERROR(O127*1000/Väestö!$HK67,0)</f>
        <v>-191.61437713009775</v>
      </c>
      <c r="P184" s="69">
        <f>IFERROR(P127*1000/Väestö!$HK67,0)</f>
        <v>364.48234565691973</v>
      </c>
      <c r="Q184" s="35">
        <f>IFERROR(Q127*1000/Väestö!$HK67,0)</f>
        <v>-63.759673952719545</v>
      </c>
      <c r="R184" s="58">
        <f t="shared" si="36"/>
        <v>-762.21940114657559</v>
      </c>
    </row>
    <row r="185" spans="2:18" x14ac:dyDescent="0.25">
      <c r="B185" s="56" t="str">
        <f t="shared" si="33"/>
        <v>Kangasala</v>
      </c>
      <c r="C185" s="35">
        <f>IFERROR(C128*1000/Väestö!GY68,0)</f>
        <v>0</v>
      </c>
      <c r="D185" s="35">
        <f>IFERROR(D128*1000/Väestö!HA68,0)</f>
        <v>73.661039924991442</v>
      </c>
      <c r="E185" s="35">
        <f>IFERROR(E128*1000/Väestö!HF68,0)</f>
        <v>267.06050938275308</v>
      </c>
      <c r="F185" s="35">
        <f>IFERROR(F128*1000/Väestö!HK68,0)</f>
        <v>415.59123435553238</v>
      </c>
      <c r="G185" s="58">
        <f t="shared" si="34"/>
        <v>415.59123435553238</v>
      </c>
      <c r="I185" s="68" t="str">
        <f t="shared" si="35"/>
        <v>Kangasala</v>
      </c>
      <c r="J185" s="69">
        <f>IFERROR(J128*1000/Väestö!$HK68,0)</f>
        <v>25.721708271733434</v>
      </c>
      <c r="K185" s="35">
        <f>IFERROR(K128*1000/Väestö!$HK68,0)</f>
        <v>-50.792893911416577</v>
      </c>
      <c r="L185" s="69">
        <f>IFERROR(L128*1000/Väestö!$HK68,0)</f>
        <v>-149.36481302544365</v>
      </c>
      <c r="M185" s="35">
        <f>IFERROR(M128*1000/Väestö!$HK68,0)</f>
        <v>12.940296749328844</v>
      </c>
      <c r="N185" s="69">
        <f>IFERROR(N128*1000/Väestö!$HK68,0)</f>
        <v>95.067728060978595</v>
      </c>
      <c r="O185" s="35">
        <f>IFERROR(O128*1000/Väestö!$HK68,0)</f>
        <v>153.9059158786477</v>
      </c>
      <c r="P185" s="69">
        <f>IFERROR(P128*1000/Väestö!$HK68,0)</f>
        <v>278.6348434119916</v>
      </c>
      <c r="Q185" s="35">
        <f>IFERROR(Q128*1000/Väestö!$HK68,0)</f>
        <v>49.478448919712413</v>
      </c>
      <c r="R185" s="58">
        <f t="shared" si="36"/>
        <v>415.59123435553238</v>
      </c>
    </row>
    <row r="186" spans="2:18" x14ac:dyDescent="0.25">
      <c r="B186" s="56" t="str">
        <f t="shared" si="33"/>
        <v>Kihniö</v>
      </c>
      <c r="C186" s="35">
        <f>IFERROR(C129*1000/Väestö!GY69,0)</f>
        <v>0</v>
      </c>
      <c r="D186" s="35">
        <f>IFERROR(D129*1000/Väestö!HA69,0)</f>
        <v>-237.76101968644844</v>
      </c>
      <c r="E186" s="35">
        <f>IFERROR(E129*1000/Väestö!HF69,0)</f>
        <v>-683.70239619827862</v>
      </c>
      <c r="F186" s="35">
        <f>IFERROR(F129*1000/Väestö!HK69,0)</f>
        <v>-1186.5520645345823</v>
      </c>
      <c r="G186" s="58">
        <f t="shared" si="34"/>
        <v>-1186.5520645345823</v>
      </c>
      <c r="I186" s="68" t="str">
        <f t="shared" si="35"/>
        <v>Kihniö</v>
      </c>
      <c r="J186" s="69">
        <f>IFERROR(J129*1000/Väestö!$HK69,0)</f>
        <v>-158.25322806013369</v>
      </c>
      <c r="K186" s="35">
        <f>IFERROR(K129*1000/Väestö!$HK69,0)</f>
        <v>-192.25100779725764</v>
      </c>
      <c r="L186" s="69">
        <f>IFERROR(L129*1000/Väestö!$HK69,0)</f>
        <v>-534.11355874657977</v>
      </c>
      <c r="M186" s="35">
        <f>IFERROR(M129*1000/Väestö!$HK69,0)</f>
        <v>-24.087265536838554</v>
      </c>
      <c r="N186" s="69">
        <f>IFERROR(N129*1000/Väestö!$HK69,0)</f>
        <v>-165.51713341060119</v>
      </c>
      <c r="O186" s="35">
        <f>IFERROR(O129*1000/Väestö!$HK69,0)</f>
        <v>-201.88634387523862</v>
      </c>
      <c r="P186" s="69">
        <f>IFERROR(P129*1000/Väestö!$HK69,0)</f>
        <v>209.81179877438501</v>
      </c>
      <c r="Q186" s="35">
        <f>IFERROR(Q129*1000/Väestö!$HK69,0)</f>
        <v>-120.25532588231763</v>
      </c>
      <c r="R186" s="58">
        <f t="shared" si="36"/>
        <v>-1186.5520645345823</v>
      </c>
    </row>
    <row r="187" spans="2:18" x14ac:dyDescent="0.25">
      <c r="B187" s="56" t="str">
        <f t="shared" si="33"/>
        <v>Lempäälä</v>
      </c>
      <c r="C187" s="35">
        <f>IFERROR(C130*1000/Väestö!GY70,0)</f>
        <v>0</v>
      </c>
      <c r="D187" s="35">
        <f>IFERROR(D130*1000/Väestö!HA70,0)</f>
        <v>89.729154418350092</v>
      </c>
      <c r="E187" s="35">
        <f>IFERROR(E130*1000/Väestö!HF70,0)</f>
        <v>269.58908257769622</v>
      </c>
      <c r="F187" s="35">
        <f>IFERROR(F130*1000/Väestö!HK70,0)</f>
        <v>369.29159976242687</v>
      </c>
      <c r="G187" s="58">
        <f t="shared" si="34"/>
        <v>369.29159976242687</v>
      </c>
      <c r="I187" s="68" t="str">
        <f t="shared" si="35"/>
        <v>Lempäälä</v>
      </c>
      <c r="J187" s="69">
        <f>IFERROR(J130*1000/Väestö!$HK70,0)</f>
        <v>15.534864645588089</v>
      </c>
      <c r="K187" s="35">
        <f>IFERROR(K130*1000/Väestö!$HK70,0)</f>
        <v>-131.0587661515938</v>
      </c>
      <c r="L187" s="69">
        <f>IFERROR(L130*1000/Väestö!$HK70,0)</f>
        <v>-178.06527437392634</v>
      </c>
      <c r="M187" s="35">
        <f>IFERROR(M130*1000/Väestö!$HK70,0)</f>
        <v>19.870456588446604</v>
      </c>
      <c r="N187" s="69">
        <f>IFERROR(N130*1000/Väestö!$HK70,0)</f>
        <v>113.06082758146319</v>
      </c>
      <c r="O187" s="35">
        <f>IFERROR(O130*1000/Väestö!$HK70,0)</f>
        <v>211.88573254455648</v>
      </c>
      <c r="P187" s="69">
        <f>IFERROR(P130*1000/Väestö!$HK70,0)</f>
        <v>257.40142568018217</v>
      </c>
      <c r="Q187" s="35">
        <f>IFERROR(Q130*1000/Väestö!$HK70,0)</f>
        <v>60.662333247710464</v>
      </c>
      <c r="R187" s="58">
        <f t="shared" si="36"/>
        <v>369.29159976242687</v>
      </c>
    </row>
    <row r="188" spans="2:18" x14ac:dyDescent="0.25">
      <c r="B188" s="56" t="str">
        <f t="shared" si="33"/>
        <v>Mänttä-Vilppula</v>
      </c>
      <c r="C188" s="35">
        <f>IFERROR(C131*1000/Väestö!GY71,0)</f>
        <v>0</v>
      </c>
      <c r="D188" s="35">
        <f>IFERROR(D131*1000/Väestö!HA71,0)</f>
        <v>-219.32496711448243</v>
      </c>
      <c r="E188" s="35">
        <f>IFERROR(E131*1000/Väestö!HF71,0)</f>
        <v>-618.40978267135995</v>
      </c>
      <c r="F188" s="35">
        <f>IFERROR(F131*1000/Väestö!HK71,0)</f>
        <v>-1032.8391027390376</v>
      </c>
      <c r="G188" s="58">
        <f t="shared" si="34"/>
        <v>-1032.8391027390376</v>
      </c>
      <c r="I188" s="68" t="str">
        <f t="shared" si="35"/>
        <v>Mänttä-Vilppula</v>
      </c>
      <c r="J188" s="69">
        <f>IFERROR(J131*1000/Väestö!$HK71,0)</f>
        <v>-154.65485649798984</v>
      </c>
      <c r="K188" s="35">
        <f>IFERROR(K131*1000/Väestö!$HK71,0)</f>
        <v>-165.94110158768797</v>
      </c>
      <c r="L188" s="69">
        <f>IFERROR(L131*1000/Väestö!$HK71,0)</f>
        <v>-413.23357532833853</v>
      </c>
      <c r="M188" s="35">
        <f>IFERROR(M131*1000/Väestö!$HK71,0)</f>
        <v>-64.091625503929109</v>
      </c>
      <c r="N188" s="69">
        <f>IFERROR(N131*1000/Väestö!$HK71,0)</f>
        <v>-144.60461354034371</v>
      </c>
      <c r="O188" s="35">
        <f>IFERROR(O131*1000/Väestö!$HK71,0)</f>
        <v>-270.1867903275118</v>
      </c>
      <c r="P188" s="69">
        <f>IFERROR(P131*1000/Väestö!$HK71,0)</f>
        <v>281.44642032100165</v>
      </c>
      <c r="Q188" s="35">
        <f>IFERROR(Q131*1000/Väestö!$HK71,0)</f>
        <v>-101.572960274238</v>
      </c>
      <c r="R188" s="58">
        <f t="shared" si="36"/>
        <v>-1032.8391027390376</v>
      </c>
    </row>
    <row r="189" spans="2:18" x14ac:dyDescent="0.25">
      <c r="B189" s="56" t="str">
        <f t="shared" si="33"/>
        <v>Nokia</v>
      </c>
      <c r="C189" s="35">
        <f>IFERROR(C132*1000/Väestö!GY72,0)</f>
        <v>0</v>
      </c>
      <c r="D189" s="35">
        <f>IFERROR(D132*1000/Väestö!HA72,0)</f>
        <v>48.538257909526216</v>
      </c>
      <c r="E189" s="35">
        <f>IFERROR(E132*1000/Väestö!HF72,0)</f>
        <v>119.49824557800925</v>
      </c>
      <c r="F189" s="35">
        <f>IFERROR(F132*1000/Väestö!HK72,0)</f>
        <v>158.96913245328309</v>
      </c>
      <c r="G189" s="58">
        <f t="shared" si="34"/>
        <v>158.96913245328309</v>
      </c>
      <c r="I189" s="68" t="str">
        <f t="shared" si="35"/>
        <v>Nokia</v>
      </c>
      <c r="J189" s="69">
        <f>IFERROR(J132*1000/Väestö!$HK72,0)</f>
        <v>9.7344004249542468</v>
      </c>
      <c r="K189" s="35">
        <f>IFERROR(K132*1000/Väestö!$HK72,0)</f>
        <v>-154.57783482473994</v>
      </c>
      <c r="L189" s="69">
        <f>IFERROR(L132*1000/Väestö!$HK72,0)</f>
        <v>-234.32838010757115</v>
      </c>
      <c r="M189" s="35">
        <f>IFERROR(M132*1000/Väestö!$HK72,0)</f>
        <v>11.97065657191456</v>
      </c>
      <c r="N189" s="69">
        <f>IFERROR(N132*1000/Väestö!$HK72,0)</f>
        <v>91.149056494699153</v>
      </c>
      <c r="O189" s="35">
        <f>IFERROR(O132*1000/Väestö!$HK72,0)</f>
        <v>144.4081532831828</v>
      </c>
      <c r="P189" s="69">
        <f>IFERROR(P132*1000/Väestö!$HK72,0)</f>
        <v>268.69407391059747</v>
      </c>
      <c r="Q189" s="35">
        <f>IFERROR(Q132*1000/Väestö!$HK72,0)</f>
        <v>21.919006700245959</v>
      </c>
      <c r="R189" s="58">
        <f t="shared" si="36"/>
        <v>158.96913245328312</v>
      </c>
    </row>
    <row r="190" spans="2:18" x14ac:dyDescent="0.25">
      <c r="B190" s="56" t="str">
        <f t="shared" si="33"/>
        <v>Orivesi</v>
      </c>
      <c r="C190" s="35">
        <f>IFERROR(C133*1000/Väestö!GY73,0)</f>
        <v>0</v>
      </c>
      <c r="D190" s="35">
        <f>IFERROR(D133*1000/Väestö!HA73,0)</f>
        <v>-133.64290084815252</v>
      </c>
      <c r="E190" s="35">
        <f>IFERROR(E133*1000/Väestö!HF73,0)</f>
        <v>-375.9326698322833</v>
      </c>
      <c r="F190" s="35">
        <f>IFERROR(F133*1000/Väestö!HK73,0)</f>
        <v>-601.37881350762041</v>
      </c>
      <c r="G190" s="58">
        <f t="shared" si="34"/>
        <v>-601.37881350762041</v>
      </c>
      <c r="I190" s="68" t="str">
        <f t="shared" si="35"/>
        <v>Orivesi</v>
      </c>
      <c r="J190" s="69">
        <f>IFERROR(J133*1000/Väestö!$HK73,0)</f>
        <v>-52.756619783665776</v>
      </c>
      <c r="K190" s="35">
        <f>IFERROR(K133*1000/Väestö!$HK73,0)</f>
        <v>-236.43732200911435</v>
      </c>
      <c r="L190" s="69">
        <f>IFERROR(L133*1000/Väestö!$HK73,0)</f>
        <v>-387.33724624730701</v>
      </c>
      <c r="M190" s="35">
        <f>IFERROR(M133*1000/Väestö!$HK73,0)</f>
        <v>-19.197849339000161</v>
      </c>
      <c r="N190" s="69">
        <f>IFERROR(N133*1000/Väestö!$HK73,0)</f>
        <v>44.01645054877855</v>
      </c>
      <c r="O190" s="35">
        <f>IFERROR(O133*1000/Väestö!$HK73,0)</f>
        <v>-68.725416033535708</v>
      </c>
      <c r="P190" s="69">
        <f>IFERROR(P133*1000/Väestö!$HK73,0)</f>
        <v>229.62564408487071</v>
      </c>
      <c r="Q190" s="35">
        <f>IFERROR(Q133*1000/Väestö!$HK73,0)</f>
        <v>-110.56645472864641</v>
      </c>
      <c r="R190" s="58">
        <f t="shared" si="36"/>
        <v>-601.37881350762007</v>
      </c>
    </row>
    <row r="191" spans="2:18" x14ac:dyDescent="0.25">
      <c r="B191" s="56" t="str">
        <f t="shared" si="33"/>
        <v>Parkano</v>
      </c>
      <c r="C191" s="35">
        <f>IFERROR(C134*1000/Väestö!GY74,0)</f>
        <v>0</v>
      </c>
      <c r="D191" s="35">
        <f>IFERROR(D134*1000/Väestö!HA74,0)</f>
        <v>-92.504746373208548</v>
      </c>
      <c r="E191" s="35">
        <f>IFERROR(E134*1000/Väestö!HF74,0)</f>
        <v>-279.66620792106545</v>
      </c>
      <c r="F191" s="35">
        <f>IFERROR(F134*1000/Väestö!HK74,0)</f>
        <v>-452.46304091801636</v>
      </c>
      <c r="G191" s="58">
        <f t="shared" si="34"/>
        <v>-452.46304091801636</v>
      </c>
      <c r="I191" s="68" t="str">
        <f t="shared" si="35"/>
        <v>Parkano</v>
      </c>
      <c r="J191" s="69">
        <f>IFERROR(J134*1000/Väestö!$HK74,0)</f>
        <v>-106.7362525433367</v>
      </c>
      <c r="K191" s="35">
        <f>IFERROR(K134*1000/Väestö!$HK74,0)</f>
        <v>-106.11747451703143</v>
      </c>
      <c r="L191" s="69">
        <f>IFERROR(L134*1000/Väestö!$HK74,0)</f>
        <v>-305.04021832723549</v>
      </c>
      <c r="M191" s="35">
        <f>IFERROR(M134*1000/Väestö!$HK74,0)</f>
        <v>-29.53469401719687</v>
      </c>
      <c r="N191" s="69">
        <f>IFERROR(N134*1000/Väestö!$HK74,0)</f>
        <v>-133.57317518392239</v>
      </c>
      <c r="O191" s="35">
        <f>IFERROR(O134*1000/Väestö!$HK74,0)</f>
        <v>-116.06534120679133</v>
      </c>
      <c r="P191" s="69">
        <f>IFERROR(P134*1000/Väestö!$HK74,0)</f>
        <v>405.18637585210774</v>
      </c>
      <c r="Q191" s="35">
        <f>IFERROR(Q134*1000/Väestö!$HK74,0)</f>
        <v>-60.582260974610115</v>
      </c>
      <c r="R191" s="58">
        <f t="shared" si="36"/>
        <v>-452.46304091801665</v>
      </c>
    </row>
    <row r="192" spans="2:18" x14ac:dyDescent="0.25">
      <c r="B192" s="56" t="str">
        <f t="shared" si="33"/>
        <v>Pirkkala</v>
      </c>
      <c r="C192" s="35">
        <f>IFERROR(C135*1000/Väestö!GY75,0)</f>
        <v>0</v>
      </c>
      <c r="D192" s="35">
        <f>IFERROR(D135*1000/Väestö!HA75,0)</f>
        <v>89.959132792612337</v>
      </c>
      <c r="E192" s="35">
        <f>IFERROR(E135*1000/Väestö!HF75,0)</f>
        <v>288.9288888646247</v>
      </c>
      <c r="F192" s="35">
        <f>IFERROR(F135*1000/Väestö!HK75,0)</f>
        <v>456.83693141569427</v>
      </c>
      <c r="G192" s="58">
        <f t="shared" si="34"/>
        <v>456.83693141569427</v>
      </c>
      <c r="I192" s="68" t="str">
        <f t="shared" si="35"/>
        <v>Pirkkala</v>
      </c>
      <c r="J192" s="69">
        <f>IFERROR(J135*1000/Väestö!$HK75,0)</f>
        <v>13.821087472433764</v>
      </c>
      <c r="K192" s="35">
        <f>IFERROR(K135*1000/Väestö!$HK75,0)</f>
        <v>-161.1332537351023</v>
      </c>
      <c r="L192" s="69">
        <f>IFERROR(L135*1000/Väestö!$HK75,0)</f>
        <v>-169.25533623330722</v>
      </c>
      <c r="M192" s="35">
        <f>IFERROR(M135*1000/Väestö!$HK75,0)</f>
        <v>10.09036195528066</v>
      </c>
      <c r="N192" s="69">
        <f>IFERROR(N135*1000/Väestö!$HK75,0)</f>
        <v>139.14180397101342</v>
      </c>
      <c r="O192" s="35">
        <f>IFERROR(O135*1000/Väestö!$HK75,0)</f>
        <v>169.16432263627502</v>
      </c>
      <c r="P192" s="69">
        <f>IFERROR(P135*1000/Väestö!$HK75,0)</f>
        <v>412.80553864043213</v>
      </c>
      <c r="Q192" s="35">
        <f>IFERROR(Q135*1000/Väestö!$HK75,0)</f>
        <v>42.202406708668789</v>
      </c>
      <c r="R192" s="58">
        <f t="shared" si="36"/>
        <v>456.83693141569427</v>
      </c>
    </row>
    <row r="193" spans="2:18" x14ac:dyDescent="0.25">
      <c r="B193" s="56" t="str">
        <f t="shared" si="33"/>
        <v>Punkalaidun</v>
      </c>
      <c r="C193" s="35">
        <f>IFERROR(C136*1000/Väestö!GY76,0)</f>
        <v>0</v>
      </c>
      <c r="D193" s="35">
        <f>IFERROR(D136*1000/Väestö!HA76,0)</f>
        <v>-269.17583635258887</v>
      </c>
      <c r="E193" s="35">
        <f>IFERROR(E136*1000/Väestö!HF76,0)</f>
        <v>-826.64047405696044</v>
      </c>
      <c r="F193" s="35">
        <f>IFERROR(F136*1000/Väestö!HK76,0)</f>
        <v>-1180.7335201106434</v>
      </c>
      <c r="G193" s="58">
        <f t="shared" si="34"/>
        <v>-1180.7335201106434</v>
      </c>
      <c r="I193" s="68" t="str">
        <f t="shared" si="35"/>
        <v>Punkalaidun</v>
      </c>
      <c r="J193" s="69">
        <f>IFERROR(J136*1000/Väestö!$HK76,0)</f>
        <v>-122.72428173394967</v>
      </c>
      <c r="K193" s="35">
        <f>IFERROR(K136*1000/Väestö!$HK76,0)</f>
        <v>-149.93229092629352</v>
      </c>
      <c r="L193" s="69">
        <f>IFERROR(L136*1000/Väestö!$HK76,0)</f>
        <v>-425.05442467505321</v>
      </c>
      <c r="M193" s="35">
        <f>IFERROR(M136*1000/Väestö!$HK76,0)</f>
        <v>-45.008418659617455</v>
      </c>
      <c r="N193" s="69">
        <f>IFERROR(N136*1000/Väestö!$HK76,0)</f>
        <v>-116.32791860715305</v>
      </c>
      <c r="O193" s="35">
        <f>IFERROR(O136*1000/Väestö!$HK76,0)</f>
        <v>-247.77007208393238</v>
      </c>
      <c r="P193" s="69">
        <f>IFERROR(P136*1000/Väestö!$HK76,0)</f>
        <v>50.141441875154349</v>
      </c>
      <c r="Q193" s="35">
        <f>IFERROR(Q136*1000/Väestö!$HK76,0)</f>
        <v>-124.05755529979862</v>
      </c>
      <c r="R193" s="58">
        <f t="shared" si="36"/>
        <v>-1180.7335201106434</v>
      </c>
    </row>
    <row r="194" spans="2:18" x14ac:dyDescent="0.25">
      <c r="B194" s="56" t="str">
        <f t="shared" si="33"/>
        <v>Pälkäne</v>
      </c>
      <c r="C194" s="35">
        <f>IFERROR(C137*1000/Väestö!GY77,0)</f>
        <v>0</v>
      </c>
      <c r="D194" s="35">
        <f>IFERROR(D137*1000/Väestö!HA77,0)</f>
        <v>-114.97566708547768</v>
      </c>
      <c r="E194" s="35">
        <f>IFERROR(E137*1000/Väestö!HF77,0)</f>
        <v>-348.44179321842932</v>
      </c>
      <c r="F194" s="35">
        <f>IFERROR(F137*1000/Väestö!HK77,0)</f>
        <v>-501.2197038118037</v>
      </c>
      <c r="G194" s="58">
        <f t="shared" si="34"/>
        <v>-501.2197038118037</v>
      </c>
      <c r="I194" s="68" t="str">
        <f t="shared" si="35"/>
        <v>Pälkäne</v>
      </c>
      <c r="J194" s="69">
        <f>IFERROR(J137*1000/Väestö!$HK77,0)</f>
        <v>-49.195651705072606</v>
      </c>
      <c r="K194" s="35">
        <f>IFERROR(K137*1000/Väestö!$HK77,0)</f>
        <v>-161.71200406677067</v>
      </c>
      <c r="L194" s="69">
        <f>IFERROR(L137*1000/Väestö!$HK77,0)</f>
        <v>-404.52401372212682</v>
      </c>
      <c r="M194" s="35">
        <f>IFERROR(M137*1000/Väestö!$HK77,0)</f>
        <v>-20.526738387744903</v>
      </c>
      <c r="N194" s="69">
        <f>IFERROR(N137*1000/Väestö!$HK77,0)</f>
        <v>7.5887161971104309</v>
      </c>
      <c r="O194" s="35">
        <f>IFERROR(O137*1000/Väestö!$HK77,0)</f>
        <v>-60.858705434790501</v>
      </c>
      <c r="P194" s="69">
        <f>IFERROR(P137*1000/Väestö!$HK77,0)</f>
        <v>311.46528243275884</v>
      </c>
      <c r="Q194" s="35">
        <f>IFERROR(Q137*1000/Väestö!$HK77,0)</f>
        <v>-123.45658912516735</v>
      </c>
      <c r="R194" s="58">
        <f t="shared" si="36"/>
        <v>-501.21970381180353</v>
      </c>
    </row>
    <row r="195" spans="2:18" x14ac:dyDescent="0.25">
      <c r="B195" s="56" t="str">
        <f t="shared" si="33"/>
        <v>Ruovesi</v>
      </c>
      <c r="C195" s="35">
        <f>IFERROR(C138*1000/Väestö!GY78,0)</f>
        <v>0</v>
      </c>
      <c r="D195" s="35">
        <f>IFERROR(D138*1000/Väestö!HA78,0)</f>
        <v>-171.67007895012685</v>
      </c>
      <c r="E195" s="35">
        <f>IFERROR(E138*1000/Väestö!HF78,0)</f>
        <v>-512.03352130624239</v>
      </c>
      <c r="F195" s="35">
        <f>IFERROR(F138*1000/Väestö!HK78,0)</f>
        <v>-781.5198308258681</v>
      </c>
      <c r="G195" s="58">
        <f t="shared" si="34"/>
        <v>-781.5198308258681</v>
      </c>
      <c r="I195" s="68" t="str">
        <f t="shared" si="35"/>
        <v>Ruovesi</v>
      </c>
      <c r="J195" s="69">
        <f>IFERROR(J138*1000/Väestö!$HK78,0)</f>
        <v>-111.86145421210367</v>
      </c>
      <c r="K195" s="35">
        <f>IFERROR(K138*1000/Väestö!$HK78,0)</f>
        <v>-127.43184978325132</v>
      </c>
      <c r="L195" s="69">
        <f>IFERROR(L138*1000/Väestö!$HK78,0)</f>
        <v>-264.46103383657595</v>
      </c>
      <c r="M195" s="35">
        <f>IFERROR(M138*1000/Väestö!$HK78,0)</f>
        <v>-51.95531545500566</v>
      </c>
      <c r="N195" s="69">
        <f>IFERROR(N138*1000/Väestö!$HK78,0)</f>
        <v>-97.240703260280497</v>
      </c>
      <c r="O195" s="35">
        <f>IFERROR(O138*1000/Väestö!$HK78,0)</f>
        <v>-250.51304992154323</v>
      </c>
      <c r="P195" s="69">
        <f>IFERROR(P138*1000/Väestö!$HK78,0)</f>
        <v>240.1204284386439</v>
      </c>
      <c r="Q195" s="35">
        <f>IFERROR(Q138*1000/Väestö!$HK78,0)</f>
        <v>-118.17685279575164</v>
      </c>
      <c r="R195" s="58">
        <f t="shared" si="36"/>
        <v>-781.5198308258681</v>
      </c>
    </row>
    <row r="196" spans="2:18" x14ac:dyDescent="0.25">
      <c r="B196" s="56" t="str">
        <f t="shared" si="33"/>
        <v>Sastamala</v>
      </c>
      <c r="C196" s="35">
        <f>IFERROR(C139*1000/Väestö!GY79,0)</f>
        <v>0</v>
      </c>
      <c r="D196" s="35">
        <f>IFERROR(D139*1000/Väestö!HA79,0)</f>
        <v>-94.310914396811157</v>
      </c>
      <c r="E196" s="35">
        <f>IFERROR(E139*1000/Väestö!HF79,0)</f>
        <v>-254.63424031377934</v>
      </c>
      <c r="F196" s="35">
        <f>IFERROR(F139*1000/Väestö!HK79,0)</f>
        <v>-399.92017540131604</v>
      </c>
      <c r="G196" s="58">
        <f t="shared" si="34"/>
        <v>-399.92017540131604</v>
      </c>
      <c r="I196" s="68" t="str">
        <f t="shared" si="35"/>
        <v>Sastamala</v>
      </c>
      <c r="J196" s="69">
        <f>IFERROR(J139*1000/Väestö!$HK79,0)</f>
        <v>-43.572533299003133</v>
      </c>
      <c r="K196" s="35">
        <f>IFERROR(K139*1000/Väestö!$HK79,0)</f>
        <v>-150.21780984615506</v>
      </c>
      <c r="L196" s="69">
        <f>IFERROR(L139*1000/Väestö!$HK79,0)</f>
        <v>-301.43258034016247</v>
      </c>
      <c r="M196" s="35">
        <f>IFERROR(M139*1000/Väestö!$HK79,0)</f>
        <v>-31.434839394232544</v>
      </c>
      <c r="N196" s="69">
        <f>IFERROR(N139*1000/Väestö!$HK79,0)</f>
        <v>10.715116386733454</v>
      </c>
      <c r="O196" s="35">
        <f>IFERROR(O139*1000/Väestö!$HK79,0)</f>
        <v>-65.578818428824846</v>
      </c>
      <c r="P196" s="69">
        <f>IFERROR(P139*1000/Väestö!$HK79,0)</f>
        <v>238.03144947532635</v>
      </c>
      <c r="Q196" s="35">
        <f>IFERROR(Q139*1000/Väestö!$HK79,0)</f>
        <v>-56.430159954997855</v>
      </c>
      <c r="R196" s="58">
        <f t="shared" si="36"/>
        <v>-399.92017540131621</v>
      </c>
    </row>
    <row r="197" spans="2:18" x14ac:dyDescent="0.25">
      <c r="B197" s="56" t="str">
        <f t="shared" si="33"/>
        <v>Tampere</v>
      </c>
      <c r="C197" s="35">
        <f>IFERROR(C140*1000/Väestö!GY80,0)</f>
        <v>0</v>
      </c>
      <c r="D197" s="35">
        <f>IFERROR(D140*1000/Väestö!HA80,0)</f>
        <v>140.37706817116518</v>
      </c>
      <c r="E197" s="35">
        <f>IFERROR(E140*1000/Väestö!HF80,0)</f>
        <v>448.79224347792052</v>
      </c>
      <c r="F197" s="35">
        <f>IFERROR(F140*1000/Väestö!HK80,0)</f>
        <v>656.5715372620723</v>
      </c>
      <c r="G197" s="58">
        <f t="shared" si="34"/>
        <v>656.5715372620723</v>
      </c>
      <c r="I197" s="68" t="str">
        <f t="shared" si="35"/>
        <v>Tampere</v>
      </c>
      <c r="J197" s="69">
        <f>IFERROR(J140*1000/Väestö!$HK80,0)</f>
        <v>13.451946690423016</v>
      </c>
      <c r="K197" s="35">
        <f>IFERROR(K140*1000/Väestö!$HK80,0)</f>
        <v>-17.940250770258086</v>
      </c>
      <c r="L197" s="69">
        <f>IFERROR(L140*1000/Väestö!$HK80,0)</f>
        <v>39.437049831642327</v>
      </c>
      <c r="M197" s="35">
        <f>IFERROR(M140*1000/Väestö!$HK80,0)</f>
        <v>42.807249740407102</v>
      </c>
      <c r="N197" s="69">
        <f>IFERROR(N140*1000/Väestö!$HK80,0)</f>
        <v>64.546115743834321</v>
      </c>
      <c r="O197" s="35">
        <f>IFERROR(O140*1000/Väestö!$HK80,0)</f>
        <v>183.88225382553216</v>
      </c>
      <c r="P197" s="69">
        <f>IFERROR(P140*1000/Väestö!$HK80,0)</f>
        <v>243.46796460869277</v>
      </c>
      <c r="Q197" s="35">
        <f>IFERROR(Q140*1000/Väestö!$HK80,0)</f>
        <v>86.919207591798738</v>
      </c>
      <c r="R197" s="58">
        <f t="shared" si="36"/>
        <v>656.5715372620723</v>
      </c>
    </row>
    <row r="198" spans="2:18" x14ac:dyDescent="0.25">
      <c r="B198" s="56" t="str">
        <f t="shared" si="33"/>
        <v>Urjala</v>
      </c>
      <c r="C198" s="35">
        <f>IFERROR(C141*1000/Väestö!GY81,0)</f>
        <v>0</v>
      </c>
      <c r="D198" s="35">
        <f>IFERROR(D141*1000/Väestö!HA81,0)</f>
        <v>-136.35736261354836</v>
      </c>
      <c r="E198" s="35">
        <f>IFERROR(E141*1000/Väestö!HF81,0)</f>
        <v>-391.16020561949625</v>
      </c>
      <c r="F198" s="35">
        <f>IFERROR(F141*1000/Väestö!HK81,0)</f>
        <v>-661.69135713423248</v>
      </c>
      <c r="G198" s="58">
        <f t="shared" si="34"/>
        <v>-661.69135713423248</v>
      </c>
      <c r="I198" s="68" t="str">
        <f t="shared" si="35"/>
        <v>Urjala</v>
      </c>
      <c r="J198" s="69">
        <f>IFERROR(J141*1000/Väestö!$HK81,0)</f>
        <v>-65.914252520037678</v>
      </c>
      <c r="K198" s="35">
        <f>IFERROR(K141*1000/Väestö!$HK81,0)</f>
        <v>-176.36207705626302</v>
      </c>
      <c r="L198" s="69">
        <f>IFERROR(L141*1000/Väestö!$HK81,0)</f>
        <v>-369.31163792497119</v>
      </c>
      <c r="M198" s="35">
        <f>IFERROR(M141*1000/Väestö!$HK81,0)</f>
        <v>-24.360240569998446</v>
      </c>
      <c r="N198" s="69">
        <f>IFERROR(N141*1000/Väestö!$HK81,0)</f>
        <v>-22.428884410618885</v>
      </c>
      <c r="O198" s="35">
        <f>IFERROR(O141*1000/Väestö!$HK81,0)</f>
        <v>-126.03738880678493</v>
      </c>
      <c r="P198" s="69">
        <f>IFERROR(P141*1000/Väestö!$HK81,0)</f>
        <v>238.60565307665561</v>
      </c>
      <c r="Q198" s="35">
        <f>IFERROR(Q141*1000/Väestö!$HK81,0)</f>
        <v>-115.88252892221399</v>
      </c>
      <c r="R198" s="58">
        <f t="shared" si="36"/>
        <v>-661.6913571342327</v>
      </c>
    </row>
    <row r="199" spans="2:18" x14ac:dyDescent="0.25">
      <c r="B199" s="56" t="str">
        <f t="shared" si="33"/>
        <v>Valkeakoski</v>
      </c>
      <c r="C199" s="35">
        <f>IFERROR(C142*1000/Väestö!GY82,0)</f>
        <v>0</v>
      </c>
      <c r="D199" s="35">
        <f>IFERROR(D142*1000/Väestö!HA82,0)</f>
        <v>-12.186847016964899</v>
      </c>
      <c r="E199" s="35">
        <f>IFERROR(E142*1000/Väestö!HF82,0)</f>
        <v>7.6921802251063154</v>
      </c>
      <c r="F199" s="35">
        <f>IFERROR(F142*1000/Väestö!HK82,0)</f>
        <v>-62.454602635966715</v>
      </c>
      <c r="G199" s="58">
        <f t="shared" si="34"/>
        <v>-62.454602635966715</v>
      </c>
      <c r="I199" s="68" t="str">
        <f t="shared" si="35"/>
        <v>Valkeakoski</v>
      </c>
      <c r="J199" s="69">
        <f>IFERROR(J142*1000/Väestö!$HK82,0)</f>
        <v>-1.7918136922011267</v>
      </c>
      <c r="K199" s="35">
        <f>IFERROR(K142*1000/Väestö!$HK82,0)</f>
        <v>-151.71742943560699</v>
      </c>
      <c r="L199" s="69">
        <f>IFERROR(L142*1000/Väestö!$HK82,0)</f>
        <v>-240.31434184892402</v>
      </c>
      <c r="M199" s="35">
        <f>IFERROR(M142*1000/Väestö!$HK82,0)</f>
        <v>-25.318320804456221</v>
      </c>
      <c r="N199" s="69">
        <f>IFERROR(N142*1000/Väestö!$HK82,0)</f>
        <v>75.815566923417251</v>
      </c>
      <c r="O199" s="35">
        <f>IFERROR(O142*1000/Väestö!$HK82,0)</f>
        <v>43.594645423847162</v>
      </c>
      <c r="P199" s="69">
        <f>IFERROR(P142*1000/Väestö!$HK82,0)</f>
        <v>284.47727964613614</v>
      </c>
      <c r="Q199" s="35">
        <f>IFERROR(Q142*1000/Väestö!$HK82,0)</f>
        <v>-47.200188848178875</v>
      </c>
      <c r="R199" s="58">
        <f t="shared" si="36"/>
        <v>-62.454602635966701</v>
      </c>
    </row>
    <row r="200" spans="2:18" x14ac:dyDescent="0.25">
      <c r="B200" s="56" t="str">
        <f t="shared" si="33"/>
        <v>Vesilahti</v>
      </c>
      <c r="C200" s="35">
        <f>IFERROR(C143*1000/Väestö!GY83,0)</f>
        <v>0</v>
      </c>
      <c r="D200" s="35">
        <f>IFERROR(D143*1000/Väestö!HA83,0)</f>
        <v>-118.07680588035265</v>
      </c>
      <c r="E200" s="35">
        <f>IFERROR(E143*1000/Väestö!HF83,0)</f>
        <v>-337.60707169126488</v>
      </c>
      <c r="F200" s="35">
        <f>IFERROR(F143*1000/Väestö!HK83,0)</f>
        <v>-393.29544165605233</v>
      </c>
      <c r="G200" s="58">
        <f t="shared" si="34"/>
        <v>-393.29544165605233</v>
      </c>
      <c r="I200" s="68" t="str">
        <f t="shared" si="35"/>
        <v>Vesilahti</v>
      </c>
      <c r="J200" s="69">
        <f>IFERROR(J143*1000/Väestö!$HK83,0)</f>
        <v>-21.273739973863677</v>
      </c>
      <c r="K200" s="35">
        <f>IFERROR(K143*1000/Väestö!$HK83,0)</f>
        <v>-194.86148658759217</v>
      </c>
      <c r="L200" s="69">
        <f>IFERROR(L143*1000/Väestö!$HK83,0)</f>
        <v>-508.26025574391696</v>
      </c>
      <c r="M200" s="35">
        <f>IFERROR(M143*1000/Väestö!$HK83,0)</f>
        <v>-9.1263064116388488</v>
      </c>
      <c r="N200" s="69">
        <f>IFERROR(N143*1000/Väestö!$HK83,0)</f>
        <v>41.553216131132189</v>
      </c>
      <c r="O200" s="35">
        <f>IFERROR(O143*1000/Väestö!$HK83,0)</f>
        <v>118.28502418628325</v>
      </c>
      <c r="P200" s="69">
        <f>IFERROR(P143*1000/Väestö!$HK83,0)</f>
        <v>249.77476066011999</v>
      </c>
      <c r="Q200" s="35">
        <f>IFERROR(Q143*1000/Väestö!$HK83,0)</f>
        <v>-69.386653916576194</v>
      </c>
      <c r="R200" s="58">
        <f t="shared" si="36"/>
        <v>-393.29544165605228</v>
      </c>
    </row>
    <row r="201" spans="2:18" x14ac:dyDescent="0.25">
      <c r="B201" s="56" t="str">
        <f t="shared" si="33"/>
        <v>Virrat</v>
      </c>
      <c r="C201" s="35">
        <f>IFERROR(C144*1000/Väestö!GY84,0)</f>
        <v>0</v>
      </c>
      <c r="D201" s="35">
        <f>IFERROR(D144*1000/Väestö!HA84,0)</f>
        <v>-217.34346511512655</v>
      </c>
      <c r="E201" s="35">
        <f>IFERROR(E144*1000/Väestö!HF84,0)</f>
        <v>-728.12559773029261</v>
      </c>
      <c r="F201" s="35">
        <f>IFERROR(F144*1000/Väestö!HK84,0)</f>
        <v>-1180.4863147368605</v>
      </c>
      <c r="G201" s="58">
        <f t="shared" si="34"/>
        <v>-1180.4863147368605</v>
      </c>
      <c r="I201" s="68" t="str">
        <f t="shared" si="35"/>
        <v>Virrat</v>
      </c>
      <c r="J201" s="69">
        <f>IFERROR(J144*1000/Väestö!$HK84,0)</f>
        <v>-163.27438100795962</v>
      </c>
      <c r="K201" s="35">
        <f>IFERROR(K144*1000/Väestö!$HK84,0)</f>
        <v>-155.20822220004953</v>
      </c>
      <c r="L201" s="69">
        <f>IFERROR(L144*1000/Väestö!$HK84,0)</f>
        <v>-546.114482677723</v>
      </c>
      <c r="M201" s="35">
        <f>IFERROR(M144*1000/Väestö!$HK84,0)</f>
        <v>-116.27121002298649</v>
      </c>
      <c r="N201" s="69">
        <f>IFERROR(N144*1000/Väestö!$HK84,0)</f>
        <v>-71.747031849794809</v>
      </c>
      <c r="O201" s="35">
        <f>IFERROR(O144*1000/Väestö!$HK84,0)</f>
        <v>-248.37330385316517</v>
      </c>
      <c r="P201" s="69">
        <f>IFERROR(P144*1000/Väestö!$HK84,0)</f>
        <v>248.76369844106662</v>
      </c>
      <c r="Q201" s="35">
        <f>IFERROR(Q144*1000/Väestö!$HK84,0)</f>
        <v>-128.26138156624879</v>
      </c>
      <c r="R201" s="58">
        <f t="shared" si="36"/>
        <v>-1180.4863147368608</v>
      </c>
    </row>
    <row r="202" spans="2:18" ht="15.75" thickBot="1" x14ac:dyDescent="0.3">
      <c r="B202" s="56" t="str">
        <f t="shared" si="33"/>
        <v>Ylöjärvi</v>
      </c>
      <c r="C202" s="35">
        <f>IFERROR(C145*1000/Väestö!GY85,0)</f>
        <v>0</v>
      </c>
      <c r="D202" s="35">
        <f>IFERROR(D145*1000/Väestö!HA85,0)</f>
        <v>71.585993335033365</v>
      </c>
      <c r="E202" s="35">
        <f>IFERROR(E145*1000/Väestö!HF85,0)</f>
        <v>194.23011775758729</v>
      </c>
      <c r="F202" s="35">
        <f>IFERROR(F145*1000/Väestö!HK85,0)</f>
        <v>268.34512914891013</v>
      </c>
      <c r="G202" s="58">
        <f t="shared" si="34"/>
        <v>268.34512914891013</v>
      </c>
      <c r="I202" s="68" t="str">
        <f t="shared" si="35"/>
        <v>Ylöjärvi</v>
      </c>
      <c r="J202" s="69">
        <f>IFERROR(J145*1000/Väestö!$HK85,0)</f>
        <v>6.2134139847560226</v>
      </c>
      <c r="K202" s="35">
        <f>IFERROR(K145*1000/Väestö!$HK85,0)</f>
        <v>-114.56904622187025</v>
      </c>
      <c r="L202" s="69">
        <f>IFERROR(L145*1000/Väestö!$HK85,0)</f>
        <v>-177.22544474455094</v>
      </c>
      <c r="M202" s="35">
        <f>IFERROR(M145*1000/Väestö!$HK85,0)</f>
        <v>9.3274877872822692</v>
      </c>
      <c r="N202" s="69">
        <f>IFERROR(N145*1000/Väestö!$HK85,0)</f>
        <v>117.30389402205122</v>
      </c>
      <c r="O202" s="35">
        <f>IFERROR(O145*1000/Väestö!$HK85,0)</f>
        <v>144.14447691537276</v>
      </c>
      <c r="P202" s="69">
        <f>IFERROR(P145*1000/Väestö!$HK85,0)</f>
        <v>253.82254996785076</v>
      </c>
      <c r="Q202" s="35">
        <f>IFERROR(Q145*1000/Väestö!$HK85,0)</f>
        <v>29.327797438018276</v>
      </c>
      <c r="R202" s="58">
        <f t="shared" si="36"/>
        <v>268.34512914891008</v>
      </c>
    </row>
    <row r="203" spans="2:18" ht="15.75" thickBot="1" x14ac:dyDescent="0.3">
      <c r="B203" s="60" t="str">
        <f t="shared" si="33"/>
        <v>Pirkanmaa</v>
      </c>
      <c r="C203" s="70">
        <f>IFERROR(C146*1000/Väestö!GY86,0)</f>
        <v>0</v>
      </c>
      <c r="D203" s="70">
        <f>IFERROR(D146*1000/Väestö!HA86,0)</f>
        <v>56.594725307506295</v>
      </c>
      <c r="E203" s="70">
        <f>IFERROR(E146*1000/Väestö!HF86,0)</f>
        <v>201.10339431473926</v>
      </c>
      <c r="F203" s="70">
        <f>IFERROR(F146*1000/Väestö!HK86,0)</f>
        <v>297.19606445789077</v>
      </c>
      <c r="G203" s="62">
        <f t="shared" si="34"/>
        <v>297.19606445789077</v>
      </c>
      <c r="I203" s="71" t="str">
        <f t="shared" si="35"/>
        <v>Pirkanmaa</v>
      </c>
      <c r="J203" s="72">
        <f>IFERROR(J146*1000/Väestö!$HK86,0)</f>
        <v>-3.9747831273375338</v>
      </c>
      <c r="K203" s="70">
        <f>IFERROR(K146*1000/Väestö!$HK86,0)</f>
        <v>-80.193335717434138</v>
      </c>
      <c r="L203" s="72">
        <f>IFERROR(L146*1000/Väestö!$HK86,0)</f>
        <v>-111.73127853263594</v>
      </c>
      <c r="M203" s="70">
        <f>IFERROR(M146*1000/Väestö!$HK86,0)</f>
        <v>17.506753872091942</v>
      </c>
      <c r="N203" s="72">
        <f>IFERROR(N146*1000/Väestö!$HK86,0)</f>
        <v>61.110628407453987</v>
      </c>
      <c r="O203" s="70">
        <f>IFERROR(O146*1000/Väestö!$HK86,0)</f>
        <v>119.11105121320387</v>
      </c>
      <c r="P203" s="72">
        <f>IFERROR(P146*1000/Väestö!$HK86,0)</f>
        <v>260.46937409690952</v>
      </c>
      <c r="Q203" s="70">
        <f>IFERROR(Q146*1000/Väestö!$HK86,0)</f>
        <v>34.897654245639011</v>
      </c>
      <c r="R203" s="62">
        <f t="shared" si="36"/>
        <v>297.19606445789071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F15DA-AEB4-44FC-A9BF-0E48C1E212B2}">
  <dimension ref="B2:P45"/>
  <sheetViews>
    <sheetView workbookViewId="0">
      <selection activeCell="V35" sqref="V35"/>
    </sheetView>
  </sheetViews>
  <sheetFormatPr defaultRowHeight="15" x14ac:dyDescent="0.25"/>
  <cols>
    <col min="2" max="2" width="23.5703125" customWidth="1"/>
    <col min="3" max="16" width="9.5703125" customWidth="1"/>
  </cols>
  <sheetData>
    <row r="2" spans="2:16" ht="36" customHeight="1" x14ac:dyDescent="0.25">
      <c r="B2" t="s">
        <v>209</v>
      </c>
    </row>
    <row r="5" spans="2:16" ht="15.75" thickBot="1" x14ac:dyDescent="0.3"/>
    <row r="6" spans="2:16" x14ac:dyDescent="0.25">
      <c r="B6" s="73" t="str">
        <f>Pohjatiedot!SM3</f>
        <v>Pirkkala</v>
      </c>
      <c r="C6" s="74"/>
      <c r="D6" s="75"/>
      <c r="E6" s="76"/>
      <c r="F6" s="76"/>
      <c r="G6" s="75"/>
      <c r="H6" s="75"/>
      <c r="I6" s="75"/>
      <c r="J6" s="75"/>
      <c r="K6" s="75"/>
      <c r="L6" s="75"/>
      <c r="M6" s="75"/>
      <c r="N6" s="75"/>
      <c r="O6" s="75"/>
      <c r="P6" s="77"/>
    </row>
    <row r="7" spans="2:16" ht="15.75" thickBot="1" x14ac:dyDescent="0.3">
      <c r="B7" s="78" t="s">
        <v>199</v>
      </c>
      <c r="C7" s="79">
        <v>2018</v>
      </c>
      <c r="D7" s="79">
        <v>2019</v>
      </c>
      <c r="E7" s="79">
        <v>2020</v>
      </c>
      <c r="F7" s="79">
        <v>2021</v>
      </c>
      <c r="G7" s="79">
        <v>2022</v>
      </c>
      <c r="H7" s="79">
        <v>2023</v>
      </c>
      <c r="I7" s="79">
        <v>2024</v>
      </c>
      <c r="J7" s="79">
        <v>2025</v>
      </c>
      <c r="K7" s="79">
        <v>2026</v>
      </c>
      <c r="L7" s="79">
        <v>2027</v>
      </c>
      <c r="M7" s="79">
        <v>2028</v>
      </c>
      <c r="N7" s="79">
        <v>2029</v>
      </c>
      <c r="O7" s="79">
        <v>2030</v>
      </c>
      <c r="P7" s="80" t="s">
        <v>200</v>
      </c>
    </row>
    <row r="8" spans="2:16" ht="4.5" customHeight="1" thickBot="1" x14ac:dyDescent="0.3">
      <c r="B8" s="81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3"/>
    </row>
    <row r="9" spans="2:16" x14ac:dyDescent="0.25">
      <c r="B9" s="84" t="s">
        <v>201</v>
      </c>
      <c r="C9" s="85">
        <f>Pohjatiedot!FX3</f>
        <v>19368</v>
      </c>
      <c r="D9" s="85">
        <f>Pohjatiedot!FY3</f>
        <v>19486</v>
      </c>
      <c r="E9" s="85">
        <f>Pohjatiedot!FZ3</f>
        <v>19596</v>
      </c>
      <c r="F9" s="85">
        <f>Pohjatiedot!GA3</f>
        <v>19698</v>
      </c>
      <c r="G9" s="85">
        <f>Pohjatiedot!GB3</f>
        <v>19793</v>
      </c>
      <c r="H9" s="85">
        <f>Pohjatiedot!GC3</f>
        <v>19875</v>
      </c>
      <c r="I9" s="85">
        <f>Pohjatiedot!GD3</f>
        <v>19946</v>
      </c>
      <c r="J9" s="86">
        <f>Pohjatiedot!GE3</f>
        <v>20008</v>
      </c>
      <c r="K9" s="86">
        <f>Pohjatiedot!GF3</f>
        <v>20061</v>
      </c>
      <c r="L9" s="86">
        <f>Pohjatiedot!GG3</f>
        <v>20108</v>
      </c>
      <c r="M9" s="86">
        <f>Pohjatiedot!GH3</f>
        <v>20146</v>
      </c>
      <c r="N9" s="87">
        <f>Pohjatiedot!GI3</f>
        <v>20174</v>
      </c>
      <c r="O9" s="85">
        <f>Pohjatiedot!GJ3</f>
        <v>20193</v>
      </c>
      <c r="P9" s="88">
        <f>O9-C9</f>
        <v>825</v>
      </c>
    </row>
    <row r="10" spans="2:16" ht="15.75" thickBot="1" x14ac:dyDescent="0.3">
      <c r="B10" s="89" t="s">
        <v>202</v>
      </c>
      <c r="C10" s="90"/>
      <c r="D10" s="90">
        <f>D9-C9</f>
        <v>118</v>
      </c>
      <c r="E10" s="90">
        <f t="shared" ref="E10:O10" si="0">E9-D9</f>
        <v>110</v>
      </c>
      <c r="F10" s="90">
        <f t="shared" si="0"/>
        <v>102</v>
      </c>
      <c r="G10" s="90">
        <f t="shared" si="0"/>
        <v>95</v>
      </c>
      <c r="H10" s="90">
        <f t="shared" si="0"/>
        <v>82</v>
      </c>
      <c r="I10" s="90">
        <f t="shared" si="0"/>
        <v>71</v>
      </c>
      <c r="J10" s="91">
        <f t="shared" si="0"/>
        <v>62</v>
      </c>
      <c r="K10" s="91">
        <f t="shared" si="0"/>
        <v>53</v>
      </c>
      <c r="L10" s="91">
        <f t="shared" si="0"/>
        <v>47</v>
      </c>
      <c r="M10" s="91">
        <f t="shared" si="0"/>
        <v>38</v>
      </c>
      <c r="N10" s="91">
        <f t="shared" si="0"/>
        <v>28</v>
      </c>
      <c r="O10" s="91">
        <f t="shared" si="0"/>
        <v>19</v>
      </c>
      <c r="P10" s="92"/>
    </row>
    <row r="11" spans="2:16" x14ac:dyDescent="0.25">
      <c r="B11" s="115" t="s">
        <v>203</v>
      </c>
      <c r="C11" s="85">
        <f>Pohjatiedot!DL3</f>
        <v>10185</v>
      </c>
      <c r="D11" s="85">
        <f>Pohjatiedot!DM3</f>
        <v>10202</v>
      </c>
      <c r="E11" s="85">
        <f>Pohjatiedot!DN3</f>
        <v>10219</v>
      </c>
      <c r="F11" s="85">
        <f>Pohjatiedot!DO3</f>
        <v>10227</v>
      </c>
      <c r="G11" s="85">
        <f>Pohjatiedot!DP3</f>
        <v>10248</v>
      </c>
      <c r="H11" s="85">
        <f>Pohjatiedot!DQ3</f>
        <v>10280</v>
      </c>
      <c r="I11" s="85">
        <f>Pohjatiedot!DR3</f>
        <v>10303</v>
      </c>
      <c r="J11" s="86">
        <f>Pohjatiedot!DS3</f>
        <v>10304</v>
      </c>
      <c r="K11" s="86">
        <f>Pohjatiedot!DT3</f>
        <v>10301</v>
      </c>
      <c r="L11" s="86">
        <f>Pohjatiedot!DU3</f>
        <v>10292</v>
      </c>
      <c r="M11" s="86">
        <f>Pohjatiedot!DV3</f>
        <v>10309</v>
      </c>
      <c r="N11" s="87">
        <f>Pohjatiedot!DW3</f>
        <v>10304</v>
      </c>
      <c r="O11" s="85">
        <f>Pohjatiedot!DX3</f>
        <v>10318</v>
      </c>
      <c r="P11" s="88">
        <f>O11-C11</f>
        <v>133</v>
      </c>
    </row>
    <row r="12" spans="2:16" ht="15.75" thickBot="1" x14ac:dyDescent="0.3">
      <c r="B12" s="89" t="s">
        <v>202</v>
      </c>
      <c r="C12" s="90"/>
      <c r="D12" s="90">
        <f>D11-C11</f>
        <v>17</v>
      </c>
      <c r="E12" s="90">
        <f t="shared" ref="E12" si="1">E11-D11</f>
        <v>17</v>
      </c>
      <c r="F12" s="90">
        <f t="shared" ref="F12" si="2">F11-E11</f>
        <v>8</v>
      </c>
      <c r="G12" s="90">
        <f t="shared" ref="G12" si="3">G11-F11</f>
        <v>21</v>
      </c>
      <c r="H12" s="90">
        <f t="shared" ref="H12" si="4">H11-G11</f>
        <v>32</v>
      </c>
      <c r="I12" s="90">
        <f t="shared" ref="I12" si="5">I11-H11</f>
        <v>23</v>
      </c>
      <c r="J12" s="91">
        <f t="shared" ref="J12" si="6">J11-I11</f>
        <v>1</v>
      </c>
      <c r="K12" s="91">
        <f t="shared" ref="K12" si="7">K11-J11</f>
        <v>-3</v>
      </c>
      <c r="L12" s="91">
        <f t="shared" ref="L12" si="8">L11-K11</f>
        <v>-9</v>
      </c>
      <c r="M12" s="91">
        <f t="shared" ref="M12" si="9">M11-L11</f>
        <v>17</v>
      </c>
      <c r="N12" s="91">
        <f t="shared" ref="N12" si="10">N11-M11</f>
        <v>-5</v>
      </c>
      <c r="O12" s="91">
        <f t="shared" ref="O12" si="11">O11-N11</f>
        <v>14</v>
      </c>
      <c r="P12" s="92"/>
    </row>
    <row r="13" spans="2:16" x14ac:dyDescent="0.25">
      <c r="B13" s="94" t="s">
        <v>159</v>
      </c>
      <c r="C13" s="109"/>
      <c r="D13" s="109">
        <f>Pohjatiedot!SO4/1000</f>
        <v>39.918215613382891</v>
      </c>
      <c r="E13" s="109">
        <f>Pohjatiedot!SP4/1000</f>
        <v>37.211895910780655</v>
      </c>
      <c r="F13" s="109">
        <f>Pohjatiedot!SQ4/1000</f>
        <v>34.505576208178432</v>
      </c>
      <c r="G13" s="109">
        <f>Pohjatiedot!SR4/1000</f>
        <v>32.137546468401489</v>
      </c>
      <c r="H13" s="109">
        <f>Pohjatiedot!SS4/1000</f>
        <v>27.739776951672859</v>
      </c>
      <c r="I13" s="109">
        <f>Pohjatiedot!ST4/1000</f>
        <v>24.018587360594772</v>
      </c>
      <c r="J13" s="109">
        <f>Pohjatiedot!SU4/1000</f>
        <v>20.973977695167296</v>
      </c>
      <c r="K13" s="109">
        <f>Pohjatiedot!SV4/1000</f>
        <v>17.929368029739795</v>
      </c>
      <c r="L13" s="109">
        <f>Pohjatiedot!SW4/1000</f>
        <v>15.899628252788098</v>
      </c>
      <c r="M13" s="109">
        <f>Pohjatiedot!SX4/1000</f>
        <v>12.855018587360567</v>
      </c>
      <c r="N13" s="109">
        <f>Pohjatiedot!SY4/1000</f>
        <v>9.4721189591078438</v>
      </c>
      <c r="O13" s="109">
        <f>Pohjatiedot!SZ4/1000</f>
        <v>6.4275092936803118</v>
      </c>
      <c r="P13" s="95">
        <f>SUM(D13:O13)</f>
        <v>279.08921933085503</v>
      </c>
    </row>
    <row r="14" spans="2:16" x14ac:dyDescent="0.25">
      <c r="B14" s="94" t="s">
        <v>160</v>
      </c>
      <c r="C14" s="109"/>
      <c r="D14" s="109">
        <f>Pohjatiedot!TB4/1000</f>
        <v>-763.46358934113368</v>
      </c>
      <c r="E14" s="109">
        <f>Pohjatiedot!TC4/1000</f>
        <v>-633.86265472835589</v>
      </c>
      <c r="F14" s="109">
        <f>Pohjatiedot!TD4/1000</f>
        <v>-681.18793564727298</v>
      </c>
      <c r="G14" s="109">
        <f>Pohjatiedot!TE4/1000</f>
        <v>-505.89325437876767</v>
      </c>
      <c r="H14" s="109">
        <f>Pohjatiedot!TF4/1000</f>
        <v>-388.12338315556661</v>
      </c>
      <c r="I14" s="109">
        <f>Pohjatiedot!TG4/1000</f>
        <v>-186.71798951236019</v>
      </c>
      <c r="J14" s="109">
        <f>Pohjatiedot!TH4/1000</f>
        <v>-21.622837370241992</v>
      </c>
      <c r="K14" s="109">
        <f>Pohjatiedot!TI4/1000</f>
        <v>-9.3835051546390176</v>
      </c>
      <c r="L14" s="109">
        <f>Pohjatiedot!TJ4/1000</f>
        <v>-16.591117611386348</v>
      </c>
      <c r="M14" s="109">
        <f>Pohjatiedot!TK4/1000</f>
        <v>-9.3835051546390176</v>
      </c>
      <c r="N14" s="109">
        <f>Pohjatiedot!TL4/1000</f>
        <v>-11.559397852531168</v>
      </c>
      <c r="O14" s="109">
        <f>Pohjatiedot!TM4/1000</f>
        <v>-25.974622766025831</v>
      </c>
      <c r="P14" s="95">
        <f t="shared" ref="P14:P22" si="12">SUM(D14:O14)</f>
        <v>-3253.7637926729199</v>
      </c>
    </row>
    <row r="15" spans="2:16" x14ac:dyDescent="0.25">
      <c r="B15" s="94" t="s">
        <v>161</v>
      </c>
      <c r="C15" s="109"/>
      <c r="D15" s="109">
        <f>Pohjatiedot!TO4/1000</f>
        <v>353.55641173826496</v>
      </c>
      <c r="E15" s="109">
        <f>Pohjatiedot!TP4/1000</f>
        <v>92.556466778582021</v>
      </c>
      <c r="F15" s="109">
        <f>Pohjatiedot!TQ4/1000</f>
        <v>149.73427452275453</v>
      </c>
      <c r="G15" s="109">
        <f>Pohjatiedot!TR4/1000</f>
        <v>102.07030483162252</v>
      </c>
      <c r="H15" s="109">
        <f>Pohjatiedot!TS4/1000</f>
        <v>-134.04731632587547</v>
      </c>
      <c r="I15" s="109">
        <f>Pohjatiedot!TT4/1000</f>
        <v>-362.7788571795507</v>
      </c>
      <c r="J15" s="109">
        <f>Pohjatiedot!TU4/1000</f>
        <v>-573.05873719165947</v>
      </c>
      <c r="K15" s="109">
        <f>Pohjatiedot!TV4/1000</f>
        <v>-510.65645668785703</v>
      </c>
      <c r="L15" s="109">
        <f>Pohjatiedot!TW4/1000</f>
        <v>-698.80517562447835</v>
      </c>
      <c r="M15" s="109">
        <f>Pohjatiedot!TX4/1000</f>
        <v>-683.13175734558888</v>
      </c>
      <c r="N15" s="109">
        <f>Pohjatiedot!TY4/1000</f>
        <v>-542.01683316362551</v>
      </c>
      <c r="O15" s="109">
        <f>Pohjatiedot!TZ4/1000</f>
        <v>-611.19532891176129</v>
      </c>
      <c r="P15" s="95">
        <f t="shared" si="12"/>
        <v>-3417.7730045591729</v>
      </c>
    </row>
    <row r="16" spans="2:16" x14ac:dyDescent="0.25">
      <c r="B16" s="94" t="s">
        <v>162</v>
      </c>
      <c r="C16" s="109"/>
      <c r="D16" s="109">
        <f>Pohjatiedot!UB4/1000</f>
        <v>35.672657549142855</v>
      </c>
      <c r="E16" s="109">
        <f>Pohjatiedot!UC4/1000</f>
        <v>34.006955881010988</v>
      </c>
      <c r="F16" s="109">
        <f>Pohjatiedot!UD4/1000</f>
        <v>30.442055218121517</v>
      </c>
      <c r="G16" s="109">
        <f>Pohjatiedot!UE4/1000</f>
        <v>24.987436573468191</v>
      </c>
      <c r="H16" s="109">
        <f>Pohjatiedot!UF4/1000</f>
        <v>20.134560272836652</v>
      </c>
      <c r="I16" s="109">
        <f>Pohjatiedot!UG4/1000</f>
        <v>17.731452536462079</v>
      </c>
      <c r="J16" s="109">
        <f>Pohjatiedot!UH4/1000</f>
        <v>12.412662765331566</v>
      </c>
      <c r="K16" s="109">
        <f>Pohjatiedot!UI4/1000</f>
        <v>5.6478631724040023</v>
      </c>
      <c r="L16" s="109">
        <f>Pohjatiedot!UJ4/1000</f>
        <v>19.098348436498199</v>
      </c>
      <c r="M16" s="109">
        <f>Pohjatiedot!UK4/1000</f>
        <v>9.7173367053885009</v>
      </c>
      <c r="N16" s="109">
        <f>Pohjatiedot!UL4/1000</f>
        <v>-1.0810254141807965</v>
      </c>
      <c r="O16" s="109">
        <f>Pohjatiedot!UM4/1000</f>
        <v>-5.0156247335013759</v>
      </c>
      <c r="P16" s="95">
        <f t="shared" si="12"/>
        <v>203.75467896298238</v>
      </c>
    </row>
    <row r="17" spans="2:16" ht="26.25" x14ac:dyDescent="0.25">
      <c r="B17" s="96" t="s">
        <v>163</v>
      </c>
      <c r="C17" s="110"/>
      <c r="D17" s="110">
        <f>Pohjatiedot!UO4/1000</f>
        <v>232.23119650158014</v>
      </c>
      <c r="E17" s="110">
        <f>Pohjatiedot!UP4/1000</f>
        <v>259.29398151728071</v>
      </c>
      <c r="F17" s="110">
        <f>Pohjatiedot!UQ4/1000</f>
        <v>232.78773649840323</v>
      </c>
      <c r="G17" s="110">
        <f>Pohjatiedot!UR4/1000</f>
        <v>242.90799213621858</v>
      </c>
      <c r="H17" s="110">
        <f>Pohjatiedot!US4/1000</f>
        <v>263.19325915051974</v>
      </c>
      <c r="I17" s="110">
        <f>Pohjatiedot!UT4/1000</f>
        <v>218.66132217151812</v>
      </c>
      <c r="J17" s="110">
        <f>Pohjatiedot!UU4/1000</f>
        <v>230.48195920225814</v>
      </c>
      <c r="K17" s="110">
        <f>Pohjatiedot!UV4/1000</f>
        <v>275.21073503097961</v>
      </c>
      <c r="L17" s="110">
        <f>Pohjatiedot!UW4/1000</f>
        <v>175.12661998747848</v>
      </c>
      <c r="M17" s="110">
        <f>Pohjatiedot!UX4/1000</f>
        <v>172.95344325002515</v>
      </c>
      <c r="N17" s="110">
        <f>Pohjatiedot!UY4/1000</f>
        <v>253.28745869839517</v>
      </c>
      <c r="O17" s="110">
        <f>Pohjatiedot!UZ4/1000</f>
        <v>253.55474344201664</v>
      </c>
      <c r="P17" s="97">
        <f t="shared" si="12"/>
        <v>2809.6904475866736</v>
      </c>
    </row>
    <row r="18" spans="2:16" x14ac:dyDescent="0.25">
      <c r="B18" s="94" t="s">
        <v>164</v>
      </c>
      <c r="C18" s="109"/>
      <c r="D18" s="109">
        <f>Pohjatiedot!VB4/1000</f>
        <v>328.52813042976618</v>
      </c>
      <c r="E18" s="109">
        <f>Pohjatiedot!VC4/1000</f>
        <v>345.81436108393063</v>
      </c>
      <c r="F18" s="109">
        <f>Pohjatiedot!VD4/1000</f>
        <v>311.30498536449102</v>
      </c>
      <c r="G18" s="109">
        <f>Pohjatiedot!VE4/1000</f>
        <v>290.33968662140751</v>
      </c>
      <c r="H18" s="109">
        <f>Pohjatiedot!VF4/1000</f>
        <v>310.15487027289157</v>
      </c>
      <c r="I18" s="109">
        <f>Pohjatiedot!VG4/1000</f>
        <v>308.04027484590631</v>
      </c>
      <c r="J18" s="109">
        <f>Pohjatiedot!VH4/1000</f>
        <v>284.10451770257345</v>
      </c>
      <c r="K18" s="109">
        <f>Pohjatiedot!VI4/1000</f>
        <v>284.3087919962299</v>
      </c>
      <c r="L18" s="109">
        <f>Pohjatiedot!VJ4/1000</f>
        <v>260.83494487452089</v>
      </c>
      <c r="M18" s="109">
        <f>Pohjatiedot!VK4/1000</f>
        <v>231.38995245740145</v>
      </c>
      <c r="N18" s="109">
        <f>Pohjatiedot!VL4/1000</f>
        <v>251.624792950124</v>
      </c>
      <c r="O18" s="109">
        <f>Pohjatiedot!VM4/1000</f>
        <v>209.48985839505821</v>
      </c>
      <c r="P18" s="95">
        <f t="shared" si="12"/>
        <v>3415.9351669943007</v>
      </c>
    </row>
    <row r="19" spans="2:16" x14ac:dyDescent="0.25">
      <c r="B19" s="94" t="s">
        <v>165</v>
      </c>
      <c r="C19" s="109"/>
      <c r="D19" s="109">
        <f>Pohjatiedot!VO4/1000</f>
        <v>551.74963313809371</v>
      </c>
      <c r="E19" s="109">
        <f>Pohjatiedot!VP4/1000</f>
        <v>676.67659464999372</v>
      </c>
      <c r="F19" s="109">
        <f>Pohjatiedot!VQ4/1000</f>
        <v>549.99540824791086</v>
      </c>
      <c r="G19" s="109">
        <f>Pohjatiedot!VR4/1000</f>
        <v>688.72670171650873</v>
      </c>
      <c r="H19" s="109">
        <f>Pohjatiedot!VS4/1000</f>
        <v>789.41723619054585</v>
      </c>
      <c r="I19" s="109">
        <f>Pohjatiedot!VT4/1000</f>
        <v>598.08255710280127</v>
      </c>
      <c r="J19" s="109">
        <f>Pohjatiedot!VU4/1000</f>
        <v>675.43780176869643</v>
      </c>
      <c r="K19" s="109">
        <f>Pohjatiedot!VV4/1000</f>
        <v>960.2029594224673</v>
      </c>
      <c r="L19" s="109">
        <f>Pohjatiedot!VW4/1000</f>
        <v>465.00963680981101</v>
      </c>
      <c r="M19" s="109">
        <f>Pohjatiedot!VX4/1000</f>
        <v>507.70135361913219</v>
      </c>
      <c r="N19" s="109">
        <f>Pohjatiedot!VY4/1000</f>
        <v>896.12883756459973</v>
      </c>
      <c r="O19" s="109">
        <f>Pohjatiedot!VZ4/1000</f>
        <v>976.6535215356862</v>
      </c>
      <c r="P19" s="95">
        <f t="shared" si="12"/>
        <v>8335.7822417662483</v>
      </c>
    </row>
    <row r="20" spans="2:16" x14ac:dyDescent="0.25">
      <c r="B20" s="94" t="s">
        <v>166</v>
      </c>
      <c r="C20" s="109"/>
      <c r="D20" s="109">
        <f>Pohjatiedot!WB4/1000</f>
        <v>83.087841643551798</v>
      </c>
      <c r="E20" s="109">
        <f>Pohjatiedot!WC4/1000</f>
        <v>89.86106783815957</v>
      </c>
      <c r="F20" s="109">
        <f>Pohjatiedot!WD4/1000</f>
        <v>82.918689367872815</v>
      </c>
      <c r="G20" s="109">
        <f>Pohjatiedot!WE4/1000</f>
        <v>89.843508973169605</v>
      </c>
      <c r="H20" s="109">
        <f>Pohjatiedot!WF4/1000</f>
        <v>89.243663631231229</v>
      </c>
      <c r="I20" s="109">
        <f>Pohjatiedot!WG4/1000</f>
        <v>55.997803900452212</v>
      </c>
      <c r="J20" s="109">
        <f>Pohjatiedot!WH4/1000</f>
        <v>62.952166690686838</v>
      </c>
      <c r="K20" s="109">
        <f>Pohjatiedot!WI4/1000</f>
        <v>79.711878984059666</v>
      </c>
      <c r="L20" s="109">
        <f>Pohjatiedot!WJ4/1000</f>
        <v>27.408430547545898</v>
      </c>
      <c r="M20" s="109">
        <f>Pohjatiedot!WK4/1000</f>
        <v>37.352392950206067</v>
      </c>
      <c r="N20" s="109">
        <f>Pohjatiedot!WL4/1000</f>
        <v>69.844264346566518</v>
      </c>
      <c r="O20" s="109">
        <f>Pohjatiedot!WM4/1000</f>
        <v>83.971489794646629</v>
      </c>
      <c r="P20" s="95">
        <f t="shared" si="12"/>
        <v>852.19319866814885</v>
      </c>
    </row>
    <row r="21" spans="2:16" ht="6" customHeight="1" thickBot="1" x14ac:dyDescent="0.3">
      <c r="B21" s="94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95"/>
    </row>
    <row r="22" spans="2:16" ht="15.75" thickBot="1" x14ac:dyDescent="0.3">
      <c r="B22" s="98" t="s">
        <v>30</v>
      </c>
      <c r="C22" s="99"/>
      <c r="D22" s="99">
        <f>SUM(D13:D20)</f>
        <v>861.28049727264886</v>
      </c>
      <c r="E22" s="99">
        <f t="shared" ref="E22:O22" si="13">SUM(E13:E20)</f>
        <v>901.55866893138239</v>
      </c>
      <c r="F22" s="99">
        <f t="shared" si="13"/>
        <v>710.50078978045951</v>
      </c>
      <c r="G22" s="99">
        <f t="shared" si="13"/>
        <v>965.11992294202889</v>
      </c>
      <c r="H22" s="99">
        <f t="shared" si="13"/>
        <v>977.71266698825582</v>
      </c>
      <c r="I22" s="99">
        <f t="shared" si="13"/>
        <v>673.03515122582394</v>
      </c>
      <c r="J22" s="99">
        <f t="shared" si="13"/>
        <v>691.68151126281225</v>
      </c>
      <c r="K22" s="99">
        <f t="shared" si="13"/>
        <v>1102.9716347933843</v>
      </c>
      <c r="L22" s="99">
        <f t="shared" si="13"/>
        <v>247.9813156727779</v>
      </c>
      <c r="M22" s="99">
        <f t="shared" si="13"/>
        <v>279.45423506928591</v>
      </c>
      <c r="N22" s="99">
        <f t="shared" si="13"/>
        <v>925.70021608845593</v>
      </c>
      <c r="O22" s="99">
        <f t="shared" si="13"/>
        <v>887.91154604979965</v>
      </c>
      <c r="P22" s="100">
        <f t="shared" si="12"/>
        <v>9224.9081560771156</v>
      </c>
    </row>
    <row r="23" spans="2:16" ht="15.75" thickBot="1" x14ac:dyDescent="0.3">
      <c r="B23" s="98" t="s">
        <v>204</v>
      </c>
      <c r="C23" s="111"/>
      <c r="D23" s="111">
        <f>D22</f>
        <v>861.28049727264886</v>
      </c>
      <c r="E23" s="111">
        <f>D23+E22</f>
        <v>1762.8391662040312</v>
      </c>
      <c r="F23" s="111">
        <f t="shared" ref="F23:O23" si="14">E23+F22</f>
        <v>2473.3399559844906</v>
      </c>
      <c r="G23" s="111">
        <f t="shared" si="14"/>
        <v>3438.4598789265197</v>
      </c>
      <c r="H23" s="111">
        <f t="shared" si="14"/>
        <v>4416.1725459147756</v>
      </c>
      <c r="I23" s="111">
        <f t="shared" si="14"/>
        <v>5089.2076971405995</v>
      </c>
      <c r="J23" s="111">
        <f t="shared" si="14"/>
        <v>5780.8892084034114</v>
      </c>
      <c r="K23" s="111">
        <f t="shared" si="14"/>
        <v>6883.8608431967959</v>
      </c>
      <c r="L23" s="111">
        <f t="shared" si="14"/>
        <v>7131.8421588695737</v>
      </c>
      <c r="M23" s="111">
        <f t="shared" si="14"/>
        <v>7411.2963939388592</v>
      </c>
      <c r="N23" s="111">
        <f t="shared" si="14"/>
        <v>8336.9966100273159</v>
      </c>
      <c r="O23" s="111">
        <f t="shared" si="14"/>
        <v>9224.9081560771156</v>
      </c>
      <c r="P23" s="112"/>
    </row>
    <row r="24" spans="2:16" ht="15.75" thickBot="1" x14ac:dyDescent="0.3">
      <c r="B24" s="104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</row>
    <row r="25" spans="2:16" ht="15.75" thickBot="1" x14ac:dyDescent="0.3">
      <c r="B25" s="106" t="s">
        <v>205</v>
      </c>
      <c r="C25" s="116">
        <v>2018</v>
      </c>
      <c r="D25" s="116">
        <v>2019</v>
      </c>
      <c r="E25" s="116">
        <v>2020</v>
      </c>
      <c r="F25" s="116">
        <v>2021</v>
      </c>
      <c r="G25" s="116">
        <v>2022</v>
      </c>
      <c r="H25" s="116">
        <v>2023</v>
      </c>
      <c r="I25" s="116">
        <v>2024</v>
      </c>
      <c r="J25" s="116">
        <v>2025</v>
      </c>
      <c r="K25" s="116">
        <v>2026</v>
      </c>
      <c r="L25" s="116">
        <v>2027</v>
      </c>
      <c r="M25" s="116">
        <v>2028</v>
      </c>
      <c r="N25" s="116">
        <v>2029</v>
      </c>
      <c r="O25" s="116">
        <v>2030</v>
      </c>
      <c r="P25" s="117" t="s">
        <v>200</v>
      </c>
    </row>
    <row r="26" spans="2:16" ht="4.5" customHeight="1" thickBot="1" x14ac:dyDescent="0.3">
      <c r="B26" s="81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3"/>
    </row>
    <row r="27" spans="2:16" x14ac:dyDescent="0.25">
      <c r="B27" s="84" t="s">
        <v>201</v>
      </c>
      <c r="C27" s="85">
        <f>C9</f>
        <v>19368</v>
      </c>
      <c r="D27" s="85">
        <f t="shared" ref="D27:O27" si="15">D9</f>
        <v>19486</v>
      </c>
      <c r="E27" s="85">
        <f t="shared" si="15"/>
        <v>19596</v>
      </c>
      <c r="F27" s="85">
        <f t="shared" si="15"/>
        <v>19698</v>
      </c>
      <c r="G27" s="85">
        <f t="shared" si="15"/>
        <v>19793</v>
      </c>
      <c r="H27" s="85">
        <f t="shared" si="15"/>
        <v>19875</v>
      </c>
      <c r="I27" s="85">
        <f t="shared" si="15"/>
        <v>19946</v>
      </c>
      <c r="J27" s="86">
        <f t="shared" si="15"/>
        <v>20008</v>
      </c>
      <c r="K27" s="86">
        <f t="shared" si="15"/>
        <v>20061</v>
      </c>
      <c r="L27" s="86">
        <f t="shared" si="15"/>
        <v>20108</v>
      </c>
      <c r="M27" s="86">
        <f t="shared" si="15"/>
        <v>20146</v>
      </c>
      <c r="N27" s="87">
        <f t="shared" si="15"/>
        <v>20174</v>
      </c>
      <c r="O27" s="85">
        <f t="shared" si="15"/>
        <v>20193</v>
      </c>
      <c r="P27" s="88">
        <f>O27-C27</f>
        <v>825</v>
      </c>
    </row>
    <row r="28" spans="2:16" ht="15.75" thickBot="1" x14ac:dyDescent="0.3">
      <c r="B28" s="89" t="s">
        <v>202</v>
      </c>
      <c r="C28" s="90"/>
      <c r="D28" s="90">
        <f>D27-C27</f>
        <v>118</v>
      </c>
      <c r="E28" s="90">
        <f t="shared" ref="E28" si="16">E27-D27</f>
        <v>110</v>
      </c>
      <c r="F28" s="90">
        <f t="shared" ref="F28" si="17">F27-E27</f>
        <v>102</v>
      </c>
      <c r="G28" s="90">
        <f t="shared" ref="G28" si="18">G27-F27</f>
        <v>95</v>
      </c>
      <c r="H28" s="90">
        <f t="shared" ref="H28" si="19">H27-G27</f>
        <v>82</v>
      </c>
      <c r="I28" s="90">
        <f t="shared" ref="I28" si="20">I27-H27</f>
        <v>71</v>
      </c>
      <c r="J28" s="91">
        <f t="shared" ref="J28" si="21">J27-I27</f>
        <v>62</v>
      </c>
      <c r="K28" s="91">
        <f t="shared" ref="K28" si="22">K27-J27</f>
        <v>53</v>
      </c>
      <c r="L28" s="91">
        <f t="shared" ref="L28" si="23">L27-K27</f>
        <v>47</v>
      </c>
      <c r="M28" s="91">
        <f t="shared" ref="M28" si="24">M27-L27</f>
        <v>38</v>
      </c>
      <c r="N28" s="91">
        <f t="shared" ref="N28" si="25">N27-M27</f>
        <v>28</v>
      </c>
      <c r="O28" s="91">
        <f t="shared" ref="O28" si="26">O27-N27</f>
        <v>19</v>
      </c>
      <c r="P28" s="92"/>
    </row>
    <row r="29" spans="2:16" x14ac:dyDescent="0.25">
      <c r="B29" s="115" t="s">
        <v>203</v>
      </c>
      <c r="C29" s="85">
        <f>C11</f>
        <v>10185</v>
      </c>
      <c r="D29" s="85">
        <f t="shared" ref="D29:O29" si="27">D11</f>
        <v>10202</v>
      </c>
      <c r="E29" s="85">
        <f t="shared" si="27"/>
        <v>10219</v>
      </c>
      <c r="F29" s="85">
        <f t="shared" si="27"/>
        <v>10227</v>
      </c>
      <c r="G29" s="85">
        <f t="shared" si="27"/>
        <v>10248</v>
      </c>
      <c r="H29" s="85">
        <f t="shared" si="27"/>
        <v>10280</v>
      </c>
      <c r="I29" s="85">
        <f t="shared" si="27"/>
        <v>10303</v>
      </c>
      <c r="J29" s="85">
        <f t="shared" si="27"/>
        <v>10304</v>
      </c>
      <c r="K29" s="85">
        <f t="shared" si="27"/>
        <v>10301</v>
      </c>
      <c r="L29" s="85">
        <f t="shared" si="27"/>
        <v>10292</v>
      </c>
      <c r="M29" s="85">
        <f t="shared" si="27"/>
        <v>10309</v>
      </c>
      <c r="N29" s="85">
        <f t="shared" si="27"/>
        <v>10304</v>
      </c>
      <c r="O29" s="85">
        <f t="shared" si="27"/>
        <v>10318</v>
      </c>
      <c r="P29" s="88">
        <f>O29-C29</f>
        <v>133</v>
      </c>
    </row>
    <row r="30" spans="2:16" ht="15.75" thickBot="1" x14ac:dyDescent="0.3">
      <c r="B30" s="89" t="s">
        <v>202</v>
      </c>
      <c r="C30" s="90"/>
      <c r="D30" s="90">
        <f>D29-C29</f>
        <v>17</v>
      </c>
      <c r="E30" s="90">
        <f t="shared" ref="E30" si="28">E29-D29</f>
        <v>17</v>
      </c>
      <c r="F30" s="90">
        <f t="shared" ref="F30" si="29">F29-E29</f>
        <v>8</v>
      </c>
      <c r="G30" s="90">
        <f t="shared" ref="G30" si="30">G29-F29</f>
        <v>21</v>
      </c>
      <c r="H30" s="90">
        <f t="shared" ref="H30" si="31">H29-G29</f>
        <v>32</v>
      </c>
      <c r="I30" s="90">
        <f t="shared" ref="I30" si="32">I29-H29</f>
        <v>23</v>
      </c>
      <c r="J30" s="91">
        <f t="shared" ref="J30" si="33">J29-I29</f>
        <v>1</v>
      </c>
      <c r="K30" s="91">
        <f t="shared" ref="K30" si="34">K29-J29</f>
        <v>-3</v>
      </c>
      <c r="L30" s="91">
        <f t="shared" ref="L30" si="35">L29-K29</f>
        <v>-9</v>
      </c>
      <c r="M30" s="91">
        <f t="shared" ref="M30" si="36">M29-L29</f>
        <v>17</v>
      </c>
      <c r="N30" s="91">
        <f t="shared" ref="N30" si="37">N29-M29</f>
        <v>-5</v>
      </c>
      <c r="O30" s="91">
        <f t="shared" ref="O30" si="38">O29-N29</f>
        <v>14</v>
      </c>
      <c r="P30" s="92"/>
    </row>
    <row r="31" spans="2:16" x14ac:dyDescent="0.25">
      <c r="B31" s="94" t="s">
        <v>159</v>
      </c>
      <c r="C31" s="109"/>
      <c r="D31" s="109">
        <f>Pohjatiedot!XD4/1000</f>
        <v>39.918215613382891</v>
      </c>
      <c r="E31" s="109">
        <f>Pohjatiedot!XE4/1000</f>
        <v>37.211895910780655</v>
      </c>
      <c r="F31" s="109">
        <f>Pohjatiedot!XF4/1000</f>
        <v>34.505576208178432</v>
      </c>
      <c r="G31" s="109">
        <f>Pohjatiedot!XG4/1000</f>
        <v>32.137546468401489</v>
      </c>
      <c r="H31" s="109">
        <f>Pohjatiedot!XH4/1000</f>
        <v>27.739776951672859</v>
      </c>
      <c r="I31" s="109">
        <f>Pohjatiedot!XI4/1000</f>
        <v>24.018587360594772</v>
      </c>
      <c r="J31" s="109">
        <f>Pohjatiedot!XJ4/1000</f>
        <v>20.973977695167296</v>
      </c>
      <c r="K31" s="109">
        <f>Pohjatiedot!XK4/1000</f>
        <v>17.929368029739795</v>
      </c>
      <c r="L31" s="109">
        <f>Pohjatiedot!XL4/1000</f>
        <v>15.899628252788098</v>
      </c>
      <c r="M31" s="109">
        <f>Pohjatiedot!XM4/1000</f>
        <v>12.855018587360567</v>
      </c>
      <c r="N31" s="109">
        <f>Pohjatiedot!XN4/1000</f>
        <v>9.4721189591078438</v>
      </c>
      <c r="O31" s="109">
        <f>Pohjatiedot!XO4/1000</f>
        <v>6.4275092936803118</v>
      </c>
      <c r="P31" s="95">
        <f>SUM(D31:O31)</f>
        <v>279.08921933085503</v>
      </c>
    </row>
    <row r="32" spans="2:16" x14ac:dyDescent="0.25">
      <c r="B32" s="94" t="s">
        <v>160</v>
      </c>
      <c r="C32" s="109"/>
      <c r="D32" s="109">
        <f>Pohjatiedot!XQ4/1000</f>
        <v>0</v>
      </c>
      <c r="E32" s="109">
        <f>Pohjatiedot!XR4/1000</f>
        <v>0</v>
      </c>
      <c r="F32" s="109">
        <f>Pohjatiedot!XS4/1000</f>
        <v>0</v>
      </c>
      <c r="G32" s="109">
        <f>Pohjatiedot!XT4/1000</f>
        <v>0</v>
      </c>
      <c r="H32" s="109">
        <f>Pohjatiedot!XU4/1000</f>
        <v>0</v>
      </c>
      <c r="I32" s="109">
        <f>Pohjatiedot!XV4/1000</f>
        <v>0</v>
      </c>
      <c r="J32" s="109">
        <f>Pohjatiedot!XW4/1000</f>
        <v>0</v>
      </c>
      <c r="K32" s="109">
        <f>Pohjatiedot!XX4/1000</f>
        <v>0</v>
      </c>
      <c r="L32" s="109">
        <f>Pohjatiedot!XY4/1000</f>
        <v>0</v>
      </c>
      <c r="M32" s="109">
        <f>Pohjatiedot!XZ4/1000</f>
        <v>0</v>
      </c>
      <c r="N32" s="109">
        <f>Pohjatiedot!YA4/1000</f>
        <v>0</v>
      </c>
      <c r="O32" s="109">
        <f>Pohjatiedot!YB4/1000</f>
        <v>0</v>
      </c>
      <c r="P32" s="95">
        <f t="shared" ref="P32:P38" si="39">SUM(D32:O32)</f>
        <v>0</v>
      </c>
    </row>
    <row r="33" spans="2:16" x14ac:dyDescent="0.25">
      <c r="B33" s="94" t="s">
        <v>161</v>
      </c>
      <c r="C33" s="109"/>
      <c r="D33" s="109">
        <f>Pohjatiedot!YD4/1000</f>
        <v>353.55641173826496</v>
      </c>
      <c r="E33" s="109">
        <f>Pohjatiedot!YE4/1000</f>
        <v>92.556466778582021</v>
      </c>
      <c r="F33" s="109">
        <f>Pohjatiedot!YF4/1000</f>
        <v>149.73427452275453</v>
      </c>
      <c r="G33" s="109">
        <f>Pohjatiedot!YG4/1000</f>
        <v>102.07030483162252</v>
      </c>
      <c r="H33" s="109">
        <f>Pohjatiedot!YH4/1000</f>
        <v>0</v>
      </c>
      <c r="I33" s="109">
        <f>Pohjatiedot!YI4/1000</f>
        <v>0</v>
      </c>
      <c r="J33" s="109">
        <f>Pohjatiedot!YJ4/1000</f>
        <v>0</v>
      </c>
      <c r="K33" s="109">
        <f>Pohjatiedot!YK4/1000</f>
        <v>0</v>
      </c>
      <c r="L33" s="109">
        <f>Pohjatiedot!YL4/1000</f>
        <v>0</v>
      </c>
      <c r="M33" s="109">
        <f>Pohjatiedot!YM4/1000</f>
        <v>0</v>
      </c>
      <c r="N33" s="109">
        <f>Pohjatiedot!YN4/1000</f>
        <v>0</v>
      </c>
      <c r="O33" s="109">
        <f>Pohjatiedot!YO4/1000</f>
        <v>0</v>
      </c>
      <c r="P33" s="95">
        <f t="shared" si="39"/>
        <v>697.91745787122397</v>
      </c>
    </row>
    <row r="34" spans="2:16" x14ac:dyDescent="0.25">
      <c r="B34" s="94" t="s">
        <v>162</v>
      </c>
      <c r="C34" s="109"/>
      <c r="D34" s="109">
        <f>Pohjatiedot!YQ4/1000</f>
        <v>35.672657549142855</v>
      </c>
      <c r="E34" s="109">
        <f>Pohjatiedot!YR4/1000</f>
        <v>34.006955881010988</v>
      </c>
      <c r="F34" s="109">
        <f>Pohjatiedot!YS4/1000</f>
        <v>30.442055218121517</v>
      </c>
      <c r="G34" s="109">
        <f>Pohjatiedot!YT4/1000</f>
        <v>24.987436573468191</v>
      </c>
      <c r="H34" s="109">
        <f>Pohjatiedot!YU4/1000</f>
        <v>20.134560272836652</v>
      </c>
      <c r="I34" s="109">
        <f>Pohjatiedot!YV4/1000</f>
        <v>17.731452536462079</v>
      </c>
      <c r="J34" s="109">
        <f>Pohjatiedot!YW4/1000</f>
        <v>12.412662765331566</v>
      </c>
      <c r="K34" s="109">
        <f>Pohjatiedot!YX4/1000</f>
        <v>5.6478631724040023</v>
      </c>
      <c r="L34" s="109">
        <f>Pohjatiedot!YY4/1000</f>
        <v>19.098348436498199</v>
      </c>
      <c r="M34" s="109">
        <f>Pohjatiedot!YZ4/1000</f>
        <v>9.7173367053885009</v>
      </c>
      <c r="N34" s="109">
        <f>Pohjatiedot!ZA4/1000</f>
        <v>0</v>
      </c>
      <c r="O34" s="109">
        <f>Pohjatiedot!ZB4/1000</f>
        <v>0</v>
      </c>
      <c r="P34" s="95">
        <f t="shared" si="39"/>
        <v>209.85132911066455</v>
      </c>
    </row>
    <row r="35" spans="2:16" ht="26.25" x14ac:dyDescent="0.25">
      <c r="B35" s="96" t="s">
        <v>163</v>
      </c>
      <c r="C35" s="110"/>
      <c r="D35" s="110">
        <f>Pohjatiedot!ZD4/1000</f>
        <v>232.23119650158014</v>
      </c>
      <c r="E35" s="110">
        <f>Pohjatiedot!ZE4/1000</f>
        <v>259.29398151728071</v>
      </c>
      <c r="F35" s="110">
        <f>Pohjatiedot!ZF4/1000</f>
        <v>232.78773649840323</v>
      </c>
      <c r="G35" s="110">
        <f>Pohjatiedot!ZG4/1000</f>
        <v>242.90799213621858</v>
      </c>
      <c r="H35" s="110">
        <f>Pohjatiedot!ZH4/1000</f>
        <v>263.19325915051974</v>
      </c>
      <c r="I35" s="110">
        <f>Pohjatiedot!ZI4/1000</f>
        <v>218.66132217151812</v>
      </c>
      <c r="J35" s="110">
        <f>Pohjatiedot!ZJ4/1000</f>
        <v>230.48195920225814</v>
      </c>
      <c r="K35" s="110">
        <f>Pohjatiedot!ZK4/1000</f>
        <v>275.21073503097961</v>
      </c>
      <c r="L35" s="110">
        <f>Pohjatiedot!ZL4/1000</f>
        <v>175.12661998747848</v>
      </c>
      <c r="M35" s="110">
        <f>Pohjatiedot!ZM4/1000</f>
        <v>172.95344325002515</v>
      </c>
      <c r="N35" s="110">
        <f>Pohjatiedot!ZN4/1000</f>
        <v>253.28745869839517</v>
      </c>
      <c r="O35" s="110">
        <f>Pohjatiedot!ZO4/1000</f>
        <v>253.55474344201664</v>
      </c>
      <c r="P35" s="97">
        <f t="shared" si="39"/>
        <v>2809.6904475866736</v>
      </c>
    </row>
    <row r="36" spans="2:16" x14ac:dyDescent="0.25">
      <c r="B36" s="94" t="s">
        <v>164</v>
      </c>
      <c r="C36" s="109"/>
      <c r="D36" s="109">
        <f>Pohjatiedot!ZQ4/1000</f>
        <v>328.52813042976618</v>
      </c>
      <c r="E36" s="109">
        <f>Pohjatiedot!ZR4/1000</f>
        <v>345.81436108393063</v>
      </c>
      <c r="F36" s="109">
        <f>Pohjatiedot!ZS4/1000</f>
        <v>311.30498536449102</v>
      </c>
      <c r="G36" s="109">
        <f>Pohjatiedot!ZT4/1000</f>
        <v>290.33968662140751</v>
      </c>
      <c r="H36" s="109">
        <f>Pohjatiedot!ZU4/1000</f>
        <v>310.15487027289157</v>
      </c>
      <c r="I36" s="109">
        <f>Pohjatiedot!ZV4/1000</f>
        <v>308.04027484590631</v>
      </c>
      <c r="J36" s="109">
        <f>Pohjatiedot!ZW4/1000</f>
        <v>284.10451770257345</v>
      </c>
      <c r="K36" s="109">
        <f>Pohjatiedot!ZX4/1000</f>
        <v>284.3087919962299</v>
      </c>
      <c r="L36" s="109">
        <f>Pohjatiedot!ZY4/1000</f>
        <v>260.83494487452089</v>
      </c>
      <c r="M36" s="109">
        <f>Pohjatiedot!ZZ4/1000</f>
        <v>231.38995245740145</v>
      </c>
      <c r="N36" s="109">
        <f>Pohjatiedot!AAA4/1000</f>
        <v>251.624792950124</v>
      </c>
      <c r="O36" s="109">
        <f>Pohjatiedot!AAB4/1000</f>
        <v>209.48985839505821</v>
      </c>
      <c r="P36" s="95">
        <f t="shared" si="39"/>
        <v>3415.9351669943007</v>
      </c>
    </row>
    <row r="37" spans="2:16" x14ac:dyDescent="0.25">
      <c r="B37" s="94" t="s">
        <v>165</v>
      </c>
      <c r="C37" s="109"/>
      <c r="D37" s="109">
        <f>Pohjatiedot!AAD4/1000</f>
        <v>551.74963313809371</v>
      </c>
      <c r="E37" s="109">
        <f>Pohjatiedot!AAE4/1000</f>
        <v>676.67659464999372</v>
      </c>
      <c r="F37" s="109">
        <f>Pohjatiedot!AAF4/1000</f>
        <v>549.99540824791086</v>
      </c>
      <c r="G37" s="109">
        <f>Pohjatiedot!AAG4/1000</f>
        <v>688.72670171650873</v>
      </c>
      <c r="H37" s="109">
        <f>Pohjatiedot!AAH4/1000</f>
        <v>789.41723619054585</v>
      </c>
      <c r="I37" s="109">
        <f>Pohjatiedot!AAI4/1000</f>
        <v>598.08255710280127</v>
      </c>
      <c r="J37" s="109">
        <f>Pohjatiedot!AAJ4/1000</f>
        <v>675.43780176869643</v>
      </c>
      <c r="K37" s="109">
        <f>Pohjatiedot!AAK4/1000</f>
        <v>960.2029594224673</v>
      </c>
      <c r="L37" s="109">
        <f>Pohjatiedot!AAL4/1000</f>
        <v>465.00963680981101</v>
      </c>
      <c r="M37" s="109">
        <f>Pohjatiedot!AAM4/1000</f>
        <v>507.70135361913219</v>
      </c>
      <c r="N37" s="109">
        <f>Pohjatiedot!AAN4/1000</f>
        <v>896.12883756459973</v>
      </c>
      <c r="O37" s="109">
        <f>Pohjatiedot!AAO4/1000</f>
        <v>976.6535215356862</v>
      </c>
      <c r="P37" s="95">
        <f t="shared" si="39"/>
        <v>8335.7822417662483</v>
      </c>
    </row>
    <row r="38" spans="2:16" x14ac:dyDescent="0.25">
      <c r="B38" s="94" t="s">
        <v>166</v>
      </c>
      <c r="C38" s="109"/>
      <c r="D38" s="109">
        <f>Pohjatiedot!AAQ4/1000</f>
        <v>83.087841643551798</v>
      </c>
      <c r="E38" s="109">
        <f>Pohjatiedot!AAR4/1000</f>
        <v>89.86106783815957</v>
      </c>
      <c r="F38" s="109">
        <f>Pohjatiedot!AAS4/1000</f>
        <v>82.918689367872815</v>
      </c>
      <c r="G38" s="109">
        <f>Pohjatiedot!AAT4/1000</f>
        <v>89.843508973169605</v>
      </c>
      <c r="H38" s="109">
        <f>Pohjatiedot!AAU4/1000</f>
        <v>89.243663631231229</v>
      </c>
      <c r="I38" s="109">
        <f>Pohjatiedot!AAV4/1000</f>
        <v>55.997803900452212</v>
      </c>
      <c r="J38" s="109">
        <f>Pohjatiedot!AAW4/1000</f>
        <v>62.952166690686838</v>
      </c>
      <c r="K38" s="109">
        <f>Pohjatiedot!AAX4/1000</f>
        <v>79.711878984059666</v>
      </c>
      <c r="L38" s="109">
        <f>Pohjatiedot!AAY4/1000</f>
        <v>27.408430547545898</v>
      </c>
      <c r="M38" s="109">
        <f>Pohjatiedot!AAZ4/1000</f>
        <v>37.352392950206067</v>
      </c>
      <c r="N38" s="109">
        <f>Pohjatiedot!ABA4/1000</f>
        <v>69.844264346566518</v>
      </c>
      <c r="O38" s="109">
        <f>Pohjatiedot!ABB4/1000</f>
        <v>83.971489794646629</v>
      </c>
      <c r="P38" s="95">
        <f t="shared" si="39"/>
        <v>852.19319866814885</v>
      </c>
    </row>
    <row r="39" spans="2:16" ht="6" customHeight="1" thickBot="1" x14ac:dyDescent="0.3">
      <c r="B39" s="94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95"/>
    </row>
    <row r="40" spans="2:16" ht="15.75" thickBot="1" x14ac:dyDescent="0.3">
      <c r="B40" s="98" t="s">
        <v>30</v>
      </c>
      <c r="C40" s="99"/>
      <c r="D40" s="99">
        <f>SUM(D31:D38)</f>
        <v>1624.7440866137827</v>
      </c>
      <c r="E40" s="99">
        <f t="shared" ref="E40:O40" si="40">SUM(E31:E38)</f>
        <v>1535.4213236597384</v>
      </c>
      <c r="F40" s="99">
        <f t="shared" si="40"/>
        <v>1391.6887254277324</v>
      </c>
      <c r="G40" s="99">
        <f t="shared" si="40"/>
        <v>1471.0131773207968</v>
      </c>
      <c r="H40" s="99">
        <f t="shared" si="40"/>
        <v>1499.8833664696979</v>
      </c>
      <c r="I40" s="99">
        <f t="shared" si="40"/>
        <v>1222.5319979177348</v>
      </c>
      <c r="J40" s="99">
        <f t="shared" si="40"/>
        <v>1286.3630858247136</v>
      </c>
      <c r="K40" s="99">
        <f t="shared" si="40"/>
        <v>1623.0115966358803</v>
      </c>
      <c r="L40" s="99">
        <f t="shared" si="40"/>
        <v>963.37760890864263</v>
      </c>
      <c r="M40" s="99">
        <f t="shared" si="40"/>
        <v>971.96949756951392</v>
      </c>
      <c r="N40" s="99">
        <f t="shared" si="40"/>
        <v>1480.3574725187932</v>
      </c>
      <c r="O40" s="99">
        <f t="shared" si="40"/>
        <v>1530.097122461088</v>
      </c>
      <c r="P40" s="100">
        <f t="shared" ref="P40" si="41">SUM(D40:O40)</f>
        <v>16600.459061328118</v>
      </c>
    </row>
    <row r="41" spans="2:16" ht="15.75" thickBot="1" x14ac:dyDescent="0.3">
      <c r="B41" s="98" t="s">
        <v>204</v>
      </c>
      <c r="C41" s="111"/>
      <c r="D41" s="111">
        <f>D40</f>
        <v>1624.7440866137827</v>
      </c>
      <c r="E41" s="111">
        <f>D41+E40</f>
        <v>3160.165410273521</v>
      </c>
      <c r="F41" s="111">
        <f t="shared" ref="F41" si="42">E41+F40</f>
        <v>4551.8541357012537</v>
      </c>
      <c r="G41" s="111">
        <f t="shared" ref="G41" si="43">F41+G40</f>
        <v>6022.8673130220504</v>
      </c>
      <c r="H41" s="111">
        <f t="shared" ref="H41" si="44">G41+H40</f>
        <v>7522.7506794917481</v>
      </c>
      <c r="I41" s="111">
        <f t="shared" ref="I41" si="45">H41+I40</f>
        <v>8745.2826774094829</v>
      </c>
      <c r="J41" s="111">
        <f t="shared" ref="J41" si="46">I41+J40</f>
        <v>10031.645763234197</v>
      </c>
      <c r="K41" s="111">
        <f t="shared" ref="K41" si="47">J41+K40</f>
        <v>11654.657359870078</v>
      </c>
      <c r="L41" s="111">
        <f t="shared" ref="L41" si="48">K41+L40</f>
        <v>12618.03496877872</v>
      </c>
      <c r="M41" s="111">
        <f t="shared" ref="M41" si="49">L41+M40</f>
        <v>13590.004466348235</v>
      </c>
      <c r="N41" s="111">
        <f t="shared" ref="N41" si="50">M41+N40</f>
        <v>15070.361938867029</v>
      </c>
      <c r="O41" s="111">
        <f t="shared" ref="O41" si="51">N41+O40</f>
        <v>16600.459061328118</v>
      </c>
      <c r="P41" s="112"/>
    </row>
    <row r="42" spans="2:16" ht="15.75" thickBot="1" x14ac:dyDescent="0.3">
      <c r="B42" s="104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</row>
    <row r="43" spans="2:16" ht="27" thickBot="1" x14ac:dyDescent="0.3">
      <c r="B43" s="106" t="s">
        <v>206</v>
      </c>
      <c r="C43" s="107">
        <v>2018</v>
      </c>
      <c r="D43" s="107">
        <v>2019</v>
      </c>
      <c r="E43" s="107">
        <v>2020</v>
      </c>
      <c r="F43" s="107">
        <v>2021</v>
      </c>
      <c r="G43" s="107">
        <v>2022</v>
      </c>
      <c r="H43" s="107">
        <v>2023</v>
      </c>
      <c r="I43" s="107">
        <v>2024</v>
      </c>
      <c r="J43" s="107">
        <v>2025</v>
      </c>
      <c r="K43" s="107">
        <v>2026</v>
      </c>
      <c r="L43" s="107">
        <v>2027</v>
      </c>
      <c r="M43" s="107">
        <v>2028</v>
      </c>
      <c r="N43" s="107">
        <v>2029</v>
      </c>
      <c r="O43" s="107">
        <v>2030</v>
      </c>
      <c r="P43" s="108"/>
    </row>
    <row r="44" spans="2:16" x14ac:dyDescent="0.25">
      <c r="B44" s="93" t="s">
        <v>207</v>
      </c>
      <c r="C44" s="101"/>
      <c r="D44" s="101">
        <f>D22-D40</f>
        <v>-763.4635893411338</v>
      </c>
      <c r="E44" s="101">
        <f t="shared" ref="E44:O45" si="52">E22-E40</f>
        <v>-633.86265472835601</v>
      </c>
      <c r="F44" s="101">
        <f t="shared" si="52"/>
        <v>-681.18793564727287</v>
      </c>
      <c r="G44" s="101">
        <f t="shared" si="52"/>
        <v>-505.89325437876789</v>
      </c>
      <c r="H44" s="101">
        <f t="shared" si="52"/>
        <v>-522.17069948144206</v>
      </c>
      <c r="I44" s="101">
        <f t="shared" si="52"/>
        <v>-549.49684669191083</v>
      </c>
      <c r="J44" s="101">
        <f t="shared" si="52"/>
        <v>-594.68157456190136</v>
      </c>
      <c r="K44" s="101">
        <f t="shared" si="52"/>
        <v>-520.03996184249604</v>
      </c>
      <c r="L44" s="101">
        <f t="shared" si="52"/>
        <v>-715.39629323586473</v>
      </c>
      <c r="M44" s="101">
        <f t="shared" si="52"/>
        <v>-692.515262500228</v>
      </c>
      <c r="N44" s="101">
        <f t="shared" si="52"/>
        <v>-554.65725643033727</v>
      </c>
      <c r="O44" s="101">
        <f t="shared" si="52"/>
        <v>-642.18557641128837</v>
      </c>
      <c r="P44" s="113"/>
    </row>
    <row r="45" spans="2:16" ht="15.75" thickBot="1" x14ac:dyDescent="0.3">
      <c r="B45" s="102" t="s">
        <v>208</v>
      </c>
      <c r="C45" s="103"/>
      <c r="D45" s="103">
        <f>D23-D41</f>
        <v>-763.4635893411338</v>
      </c>
      <c r="E45" s="103">
        <f t="shared" si="52"/>
        <v>-1397.3262440694898</v>
      </c>
      <c r="F45" s="103">
        <f t="shared" si="52"/>
        <v>-2078.514179716763</v>
      </c>
      <c r="G45" s="103">
        <f t="shared" si="52"/>
        <v>-2584.4074340955308</v>
      </c>
      <c r="H45" s="103">
        <f t="shared" si="52"/>
        <v>-3106.5781335769725</v>
      </c>
      <c r="I45" s="103">
        <f t="shared" si="52"/>
        <v>-3656.0749802688833</v>
      </c>
      <c r="J45" s="103">
        <f t="shared" si="52"/>
        <v>-4250.7565548307857</v>
      </c>
      <c r="K45" s="103">
        <f t="shared" si="52"/>
        <v>-4770.796516673282</v>
      </c>
      <c r="L45" s="103">
        <f t="shared" si="52"/>
        <v>-5486.1928099091465</v>
      </c>
      <c r="M45" s="103">
        <f t="shared" si="52"/>
        <v>-6178.7080724093757</v>
      </c>
      <c r="N45" s="103">
        <f t="shared" si="52"/>
        <v>-6733.3653288397127</v>
      </c>
      <c r="O45" s="103">
        <f t="shared" si="52"/>
        <v>-7375.5509052510024</v>
      </c>
      <c r="P45" s="114"/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3" name="Drop Down 1">
              <controlPr defaultSize="0" autoLine="0" autoPict="0">
                <anchor moveWithCells="1">
                  <from>
                    <xdr:col>1</xdr:col>
                    <xdr:colOff>38100</xdr:colOff>
                    <xdr:row>2</xdr:row>
                    <xdr:rowOff>114300</xdr:rowOff>
                  </from>
                  <to>
                    <xdr:col>5</xdr:col>
                    <xdr:colOff>533400</xdr:colOff>
                    <xdr:row>4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32942-6801-43E7-BCE7-5AFFFDD7446D}">
  <dimension ref="B4:G52"/>
  <sheetViews>
    <sheetView workbookViewId="0">
      <selection activeCell="A52" sqref="A52:XFD59"/>
    </sheetView>
  </sheetViews>
  <sheetFormatPr defaultRowHeight="15" x14ac:dyDescent="0.25"/>
  <cols>
    <col min="2" max="2" width="17" customWidth="1"/>
    <col min="3" max="5" width="13.5703125" customWidth="1"/>
    <col min="6" max="6" width="8.28515625" customWidth="1"/>
    <col min="7" max="7" width="12.140625" customWidth="1"/>
  </cols>
  <sheetData>
    <row r="4" spans="2:7" ht="15.75" thickBot="1" x14ac:dyDescent="0.3"/>
    <row r="5" spans="2:7" ht="45.75" thickBot="1" x14ac:dyDescent="0.3">
      <c r="B5" s="175" t="s">
        <v>215</v>
      </c>
      <c r="C5" s="176" t="s">
        <v>214</v>
      </c>
      <c r="D5" s="177" t="s">
        <v>216</v>
      </c>
      <c r="E5" s="177" t="s">
        <v>217</v>
      </c>
      <c r="F5" s="177" t="s">
        <v>218</v>
      </c>
      <c r="G5" s="178" t="s">
        <v>276</v>
      </c>
    </row>
    <row r="6" spans="2:7" x14ac:dyDescent="0.25">
      <c r="B6" s="118" t="str">
        <f>Pohjatiedot!ABR11</f>
        <v>Uusimaa</v>
      </c>
      <c r="C6" s="126">
        <f>Pohjatiedot!ACE11/1000000</f>
        <v>97.539648637811609</v>
      </c>
      <c r="D6" s="119">
        <f>Pohjatiedot!ACJ11/1000</f>
        <v>21084.256000000001</v>
      </c>
      <c r="E6" s="119">
        <f>Pohjatiedot!ACI11/1000</f>
        <v>806.94200000000001</v>
      </c>
      <c r="F6" s="130">
        <f>E6/D6</f>
        <v>3.8272253951004954E-2</v>
      </c>
      <c r="G6" s="120">
        <f>C6/F6</f>
        <v>2548.5734067995859</v>
      </c>
    </row>
    <row r="7" spans="2:7" x14ac:dyDescent="0.25">
      <c r="B7" s="118" t="str">
        <f>Pohjatiedot!ABR12</f>
        <v>Varsinais-Suomi</v>
      </c>
      <c r="C7" s="127">
        <f>Pohjatiedot!ACE12/1000000</f>
        <v>1.8394633959278679</v>
      </c>
      <c r="D7" s="121">
        <f>Pohjatiedot!ACJ12/1000</f>
        <v>3510.6759999999999</v>
      </c>
      <c r="E7" s="121">
        <f>Pohjatiedot!ACI12/1000</f>
        <v>143.42400000000001</v>
      </c>
      <c r="F7" s="131">
        <f t="shared" ref="F7:F24" si="0">E7/D7</f>
        <v>4.0853670347249363E-2</v>
      </c>
      <c r="G7" s="120">
        <f t="shared" ref="G7:G24" si="1">C7/F7</f>
        <v>45.025658167130068</v>
      </c>
    </row>
    <row r="8" spans="2:7" x14ac:dyDescent="0.25">
      <c r="B8" s="118" t="str">
        <f>Pohjatiedot!ABR13</f>
        <v>Satakunta</v>
      </c>
      <c r="C8" s="127">
        <f>Pohjatiedot!ACE13/1000000</f>
        <v>-6.2933537471254208</v>
      </c>
      <c r="D8" s="121">
        <f>Pohjatiedot!ACJ13/1000</f>
        <v>1768.84</v>
      </c>
      <c r="E8" s="121">
        <f>Pohjatiedot!ACI13/1000</f>
        <v>73.918000000000006</v>
      </c>
      <c r="F8" s="131">
        <f t="shared" si="0"/>
        <v>4.1788969041857943E-2</v>
      </c>
      <c r="G8" s="120">
        <f t="shared" si="1"/>
        <v>-150.59844479105669</v>
      </c>
    </row>
    <row r="9" spans="2:7" x14ac:dyDescent="0.25">
      <c r="B9" s="118" t="str">
        <f>Pohjatiedot!ABR14</f>
        <v>Kanta-Häme</v>
      </c>
      <c r="C9" s="127">
        <f>Pohjatiedot!ACE14/1000000</f>
        <v>-4.9338988056480542</v>
      </c>
      <c r="D9" s="121">
        <f>Pohjatiedot!ACJ14/1000</f>
        <v>1210.1110000000001</v>
      </c>
      <c r="E9" s="121">
        <f>Pohjatiedot!ACI14/1000</f>
        <v>51.326999999999998</v>
      </c>
      <c r="F9" s="131">
        <f t="shared" si="0"/>
        <v>4.2415117290893145E-2</v>
      </c>
      <c r="G9" s="120">
        <f t="shared" si="1"/>
        <v>-116.3240637013964</v>
      </c>
    </row>
    <row r="10" spans="2:7" x14ac:dyDescent="0.25">
      <c r="B10" s="118" t="str">
        <f>Pohjatiedot!ABR15</f>
        <v>Pirkanmaa</v>
      </c>
      <c r="C10" s="127">
        <f>Pohjatiedot!ACE15/1000000</f>
        <v>11.120301281561613</v>
      </c>
      <c r="D10" s="121">
        <f>Pohjatiedot!ACJ15/1000</f>
        <v>3666.3879999999999</v>
      </c>
      <c r="E10" s="121">
        <f>Pohjatiedot!ACI15/1000</f>
        <v>209.79900000000001</v>
      </c>
      <c r="F10" s="131">
        <f t="shared" si="0"/>
        <v>5.7222257982515762E-2</v>
      </c>
      <c r="G10" s="120">
        <f t="shared" si="1"/>
        <v>194.33524075473247</v>
      </c>
    </row>
    <row r="11" spans="2:7" x14ac:dyDescent="0.25">
      <c r="B11" s="118" t="str">
        <f>Pohjatiedot!ABR16</f>
        <v>Päijät-Häme</v>
      </c>
      <c r="C11" s="127">
        <f>Pohjatiedot!ACE16/1000000</f>
        <v>-3.4522546487637311</v>
      </c>
      <c r="D11" s="121">
        <f>Pohjatiedot!ACJ16/1000</f>
        <v>1847.537</v>
      </c>
      <c r="E11" s="121">
        <f>Pohjatiedot!ACI16/1000</f>
        <v>71.671000000000006</v>
      </c>
      <c r="F11" s="131">
        <f t="shared" si="0"/>
        <v>3.8792727831702428E-2</v>
      </c>
      <c r="G11" s="120">
        <f t="shared" si="1"/>
        <v>-88.992314841609527</v>
      </c>
    </row>
    <row r="12" spans="2:7" x14ac:dyDescent="0.25">
      <c r="B12" s="118" t="str">
        <f>Pohjatiedot!ABR17</f>
        <v>Kymenlaakso</v>
      </c>
      <c r="C12" s="127">
        <f>Pohjatiedot!ACE17/1000000</f>
        <v>-6.4601760827343311</v>
      </c>
      <c r="D12" s="121">
        <f>Pohjatiedot!ACJ17/1000</f>
        <v>1375.1210000000001</v>
      </c>
      <c r="E12" s="121">
        <f>Pohjatiedot!ACI17/1000</f>
        <v>54.115000000000002</v>
      </c>
      <c r="F12" s="131">
        <f t="shared" si="0"/>
        <v>3.9352900581112495E-2</v>
      </c>
      <c r="G12" s="120">
        <f t="shared" si="1"/>
        <v>-164.16009969630818</v>
      </c>
    </row>
    <row r="13" spans="2:7" x14ac:dyDescent="0.25">
      <c r="B13" s="118" t="str">
        <f>Pohjatiedot!ABR18</f>
        <v>Etelä-Karjala</v>
      </c>
      <c r="C13" s="127">
        <f>Pohjatiedot!ACE18/1000000</f>
        <v>-4.3869755007107409</v>
      </c>
      <c r="D13" s="121">
        <f>Pohjatiedot!ACJ18/1000</f>
        <v>934.26700000000005</v>
      </c>
      <c r="E13" s="121">
        <f>Pohjatiedot!ACI18/1000</f>
        <v>41.786999999999999</v>
      </c>
      <c r="F13" s="131">
        <f t="shared" si="0"/>
        <v>4.4727042697644243E-2</v>
      </c>
      <c r="G13" s="120">
        <f t="shared" si="1"/>
        <v>-98.083290021358849</v>
      </c>
    </row>
    <row r="14" spans="2:7" x14ac:dyDescent="0.25">
      <c r="B14" s="118" t="str">
        <f>Pohjatiedot!ABR19</f>
        <v>Etelä-Savo</v>
      </c>
      <c r="C14" s="127">
        <f>Pohjatiedot!ACE19/1000000</f>
        <v>-6.5521423730071753</v>
      </c>
      <c r="D14" s="121">
        <f>Pohjatiedot!ACJ19/1000</f>
        <v>1189.9010000000001</v>
      </c>
      <c r="E14" s="121">
        <f>Pohjatiedot!ACI19/1000</f>
        <v>43.771000000000001</v>
      </c>
      <c r="F14" s="131">
        <f t="shared" si="0"/>
        <v>3.6785413240261161E-2</v>
      </c>
      <c r="G14" s="120">
        <f t="shared" si="1"/>
        <v>-178.11794936792882</v>
      </c>
    </row>
    <row r="15" spans="2:7" x14ac:dyDescent="0.25">
      <c r="B15" s="118" t="str">
        <f>Pohjatiedot!ABR20</f>
        <v>Pohjois-Savo</v>
      </c>
      <c r="C15" s="127">
        <f>Pohjatiedot!ACE20/1000000</f>
        <v>-5.2411677577357807</v>
      </c>
      <c r="D15" s="121">
        <f>Pohjatiedot!ACJ20/1000</f>
        <v>1859.21</v>
      </c>
      <c r="E15" s="121">
        <f>Pohjatiedot!ACI20/1000</f>
        <v>91.454999999999998</v>
      </c>
      <c r="F15" s="131">
        <f t="shared" si="0"/>
        <v>4.9190247470699916E-2</v>
      </c>
      <c r="G15" s="120">
        <f t="shared" si="1"/>
        <v>-106.54892030900379</v>
      </c>
    </row>
    <row r="16" spans="2:7" x14ac:dyDescent="0.25">
      <c r="B16" s="118" t="str">
        <f>Pohjatiedot!ABR21</f>
        <v>Pohjois-Karjala</v>
      </c>
      <c r="C16" s="127">
        <f>Pohjatiedot!ACE21/1000000</f>
        <v>-3.3357835072348316</v>
      </c>
      <c r="D16" s="121">
        <f>Pohjatiedot!ACJ21/1000</f>
        <v>994.49300000000005</v>
      </c>
      <c r="E16" s="121">
        <f>Pohjatiedot!ACI21/1000</f>
        <v>57.162999999999997</v>
      </c>
      <c r="F16" s="131">
        <f t="shared" si="0"/>
        <v>5.747953982582079E-2</v>
      </c>
      <c r="G16" s="120">
        <f t="shared" si="1"/>
        <v>-58.034276498092993</v>
      </c>
    </row>
    <row r="17" spans="2:7" x14ac:dyDescent="0.25">
      <c r="B17" s="118" t="str">
        <f>Pohjatiedot!ABR22</f>
        <v>Keski-Suomi</v>
      </c>
      <c r="C17" s="127">
        <f>Pohjatiedot!ACE22/1000000</f>
        <v>-3.9690031915564385</v>
      </c>
      <c r="D17" s="121">
        <f>Pohjatiedot!ACJ22/1000</f>
        <v>1933.0619999999999</v>
      </c>
      <c r="E17" s="121">
        <f>Pohjatiedot!ACI22/1000</f>
        <v>102.777</v>
      </c>
      <c r="F17" s="131">
        <f t="shared" si="0"/>
        <v>5.3167979092238124E-2</v>
      </c>
      <c r="G17" s="120">
        <f t="shared" si="1"/>
        <v>-74.650254896294612</v>
      </c>
    </row>
    <row r="18" spans="2:7" x14ac:dyDescent="0.25">
      <c r="B18" s="118" t="str">
        <f>Pohjatiedot!ABR23</f>
        <v>Etelä-Pohjanmaa</v>
      </c>
      <c r="C18" s="127">
        <f>Pohjatiedot!ACE23/1000000</f>
        <v>-5.0222991275971633</v>
      </c>
      <c r="D18" s="121">
        <f>Pohjatiedot!ACJ23/1000</f>
        <v>1477.6790000000001</v>
      </c>
      <c r="E18" s="121">
        <f>Pohjatiedot!ACI23/1000</f>
        <v>61.064</v>
      </c>
      <c r="F18" s="131">
        <f t="shared" si="0"/>
        <v>4.1324265960333735E-2</v>
      </c>
      <c r="G18" s="120">
        <f t="shared" si="1"/>
        <v>-121.53389808346407</v>
      </c>
    </row>
    <row r="19" spans="2:7" x14ac:dyDescent="0.25">
      <c r="B19" s="118" t="str">
        <f>Pohjatiedot!ABR24</f>
        <v>Pohjanmaa</v>
      </c>
      <c r="C19" s="127">
        <f>Pohjatiedot!ACE24/1000000</f>
        <v>-0.92034379063060978</v>
      </c>
      <c r="D19" s="121">
        <f>Pohjatiedot!ACJ24/1000</f>
        <v>1486.9839999999999</v>
      </c>
      <c r="E19" s="121">
        <f>Pohjatiedot!ACI24/1000</f>
        <v>66.805000000000007</v>
      </c>
      <c r="F19" s="131">
        <f t="shared" si="0"/>
        <v>4.492650896041922E-2</v>
      </c>
      <c r="G19" s="120">
        <f t="shared" si="1"/>
        <v>-20.485539872271033</v>
      </c>
    </row>
    <row r="20" spans="2:7" x14ac:dyDescent="0.25">
      <c r="B20" s="118" t="str">
        <f>Pohjatiedot!ABR25</f>
        <v>Keski-Pohjanmaa</v>
      </c>
      <c r="C20" s="127">
        <f>Pohjatiedot!ACE25/1000000</f>
        <v>-1.0988899979041822</v>
      </c>
      <c r="D20" s="121">
        <f>Pohjatiedot!ACJ25/1000</f>
        <v>588.17700000000002</v>
      </c>
      <c r="E20" s="121">
        <f>Pohjatiedot!ACI25/1000</f>
        <v>20.846</v>
      </c>
      <c r="F20" s="131">
        <f t="shared" si="0"/>
        <v>3.5441712273686324E-2</v>
      </c>
      <c r="G20" s="120">
        <f t="shared" si="1"/>
        <v>-31.005556092165794</v>
      </c>
    </row>
    <row r="21" spans="2:7" x14ac:dyDescent="0.25">
      <c r="B21" s="118" t="str">
        <f>Pohjatiedot!ABR26</f>
        <v>Pohjois-Pohjanmaa</v>
      </c>
      <c r="C21" s="127">
        <f>Pohjatiedot!ACE26/1000000</f>
        <v>-2.7743091811950538</v>
      </c>
      <c r="D21" s="121">
        <f>Pohjatiedot!ACJ26/1000</f>
        <v>3712.2159999999999</v>
      </c>
      <c r="E21" s="121">
        <f>Pohjatiedot!ACI26/1000</f>
        <v>147.023</v>
      </c>
      <c r="F21" s="131">
        <f t="shared" si="0"/>
        <v>3.9605184612102315E-2</v>
      </c>
      <c r="G21" s="120">
        <f t="shared" si="1"/>
        <v>-70.049141504248837</v>
      </c>
    </row>
    <row r="22" spans="2:7" x14ac:dyDescent="0.25">
      <c r="B22" s="118" t="str">
        <f>Pohjatiedot!ABR27</f>
        <v>Kainuu</v>
      </c>
      <c r="C22" s="127">
        <f>Pohjatiedot!ACE27/1000000</f>
        <v>-4.2220357261252426</v>
      </c>
      <c r="D22" s="121">
        <f>Pohjatiedot!ACJ27/1000</f>
        <v>630.61099999999999</v>
      </c>
      <c r="E22" s="121">
        <f>Pohjatiedot!ACI27/1000</f>
        <v>27.247</v>
      </c>
      <c r="F22" s="131">
        <f t="shared" si="0"/>
        <v>4.3207302124447559E-2</v>
      </c>
      <c r="G22" s="120">
        <f t="shared" si="1"/>
        <v>-97.715791510535666</v>
      </c>
    </row>
    <row r="23" spans="2:7" ht="15.75" thickBot="1" x14ac:dyDescent="0.3">
      <c r="B23" s="118" t="str">
        <f>Pohjatiedot!ABR28</f>
        <v>Lappi</v>
      </c>
      <c r="C23" s="128">
        <f>Pohjatiedot!ACE28/1000000</f>
        <v>-4.7519699835814784</v>
      </c>
      <c r="D23" s="122">
        <f>Pohjatiedot!ACJ28/1000</f>
        <v>1302.145</v>
      </c>
      <c r="E23" s="122">
        <f>Pohjatiedot!ACI28/1000</f>
        <v>48.194000000000003</v>
      </c>
      <c r="F23" s="132">
        <f t="shared" si="0"/>
        <v>3.7011239147713967E-2</v>
      </c>
      <c r="G23" s="120">
        <f t="shared" si="1"/>
        <v>-128.39262053929335</v>
      </c>
    </row>
    <row r="24" spans="2:7" ht="15.75" thickBot="1" x14ac:dyDescent="0.3">
      <c r="B24" s="123" t="s">
        <v>151</v>
      </c>
      <c r="C24" s="129">
        <f>Pohjatiedot!ACE29/1000000</f>
        <v>47.084809893750879</v>
      </c>
      <c r="D24" s="124">
        <f>Pohjatiedot!ACJ29/1000</f>
        <v>50571.673999999999</v>
      </c>
      <c r="E24" s="124">
        <f>Pohjatiedot!ACI29/1000</f>
        <v>2119.328</v>
      </c>
      <c r="F24" s="133">
        <f t="shared" si="0"/>
        <v>4.1907412438037944E-2</v>
      </c>
      <c r="G24" s="125">
        <f t="shared" si="1"/>
        <v>1123.5437158848201</v>
      </c>
    </row>
    <row r="25" spans="2:7" x14ac:dyDescent="0.25">
      <c r="B25" s="32"/>
      <c r="C25" s="134"/>
      <c r="D25" s="35"/>
      <c r="E25" s="35"/>
      <c r="F25" s="135"/>
      <c r="G25" s="35"/>
    </row>
    <row r="28" spans="2:7" ht="15.75" thickBot="1" x14ac:dyDescent="0.3"/>
    <row r="29" spans="2:7" ht="45.75" thickBot="1" x14ac:dyDescent="0.3">
      <c r="B29" s="175" t="s">
        <v>219</v>
      </c>
      <c r="C29" s="176" t="s">
        <v>214</v>
      </c>
      <c r="D29" s="177" t="s">
        <v>216</v>
      </c>
      <c r="E29" s="177" t="s">
        <v>217</v>
      </c>
      <c r="F29" s="177" t="s">
        <v>218</v>
      </c>
      <c r="G29" s="178" t="s">
        <v>277</v>
      </c>
    </row>
    <row r="30" spans="2:7" x14ac:dyDescent="0.25">
      <c r="B30" s="118" t="str">
        <f>Pohjatiedot!ABR33</f>
        <v>Akaa</v>
      </c>
      <c r="C30" s="126">
        <f>Pohjatiedot!ACE33/1000</f>
        <v>-480.85698332443405</v>
      </c>
      <c r="D30" s="119">
        <f>Pohjatiedot!ACJ33</f>
        <v>85403</v>
      </c>
      <c r="E30" s="119">
        <f>Pohjatiedot!ACI33</f>
        <v>4577</v>
      </c>
      <c r="F30" s="130">
        <f>IFERROR(E30/D30,0)</f>
        <v>5.3592965118321373E-2</v>
      </c>
      <c r="G30" s="120">
        <f>IFERROR(C30/F30,0)</f>
        <v>-8972.389981834529</v>
      </c>
    </row>
    <row r="31" spans="2:7" x14ac:dyDescent="0.25">
      <c r="B31" s="118" t="str">
        <f>Pohjatiedot!ABR34</f>
        <v>Hämeenkyrö</v>
      </c>
      <c r="C31" s="126">
        <f>Pohjatiedot!ACE34/1000</f>
        <v>-260.40743765544266</v>
      </c>
      <c r="D31" s="119">
        <f>Pohjatiedot!ACJ34</f>
        <v>83381</v>
      </c>
      <c r="E31" s="119">
        <f>Pohjatiedot!ACI34</f>
        <v>5352</v>
      </c>
      <c r="F31" s="130">
        <f t="shared" ref="F31:F52" si="2">IFERROR(E31/D31,0)</f>
        <v>6.4187284873052614E-2</v>
      </c>
      <c r="G31" s="120">
        <f t="shared" ref="G31:G52" si="3">IFERROR(C31/F31,0)</f>
        <v>-4056.994125401432</v>
      </c>
    </row>
    <row r="32" spans="2:7" x14ac:dyDescent="0.25">
      <c r="B32" s="118" t="str">
        <f>Pohjatiedot!ABR35</f>
        <v>Ikaalinen</v>
      </c>
      <c r="C32" s="126">
        <f>Pohjatiedot!ACE35/1000</f>
        <v>-271.98882868598037</v>
      </c>
      <c r="D32" s="119">
        <f>Pohjatiedot!ACJ35</f>
        <v>49351</v>
      </c>
      <c r="E32" s="119">
        <f>Pohjatiedot!ACI35</f>
        <v>2264</v>
      </c>
      <c r="F32" s="130">
        <f t="shared" si="2"/>
        <v>4.5875463516443435E-2</v>
      </c>
      <c r="G32" s="120">
        <f t="shared" si="3"/>
        <v>-5928.8518924389655</v>
      </c>
    </row>
    <row r="33" spans="2:7" x14ac:dyDescent="0.25">
      <c r="B33" s="118" t="str">
        <f>Pohjatiedot!ABR36</f>
        <v>Juupajoki</v>
      </c>
      <c r="C33" s="126">
        <f>Pohjatiedot!ACE36/1000</f>
        <v>-87.336603420805872</v>
      </c>
      <c r="D33" s="119">
        <f>Pohjatiedot!ACJ36</f>
        <v>12372</v>
      </c>
      <c r="E33" s="119">
        <f>Pohjatiedot!ACI36</f>
        <v>513</v>
      </c>
      <c r="F33" s="130">
        <f t="shared" si="2"/>
        <v>4.1464597478176525E-2</v>
      </c>
      <c r="G33" s="120">
        <f t="shared" si="3"/>
        <v>-2106.2932895169793</v>
      </c>
    </row>
    <row r="34" spans="2:7" x14ac:dyDescent="0.25">
      <c r="B34" s="118" t="str">
        <f>Pohjatiedot!ABR37</f>
        <v>Kangasala</v>
      </c>
      <c r="C34" s="126">
        <f>Pohjatiedot!ACE37/1000</f>
        <v>728.30169838242364</v>
      </c>
      <c r="D34" s="119">
        <f>Pohjatiedot!ACJ37</f>
        <v>177919</v>
      </c>
      <c r="E34" s="119">
        <f>Pohjatiedot!ACI37</f>
        <v>11710</v>
      </c>
      <c r="F34" s="130">
        <f t="shared" si="2"/>
        <v>6.5816467043991925E-2</v>
      </c>
      <c r="G34" s="120">
        <f t="shared" si="3"/>
        <v>11065.645591332403</v>
      </c>
    </row>
    <row r="35" spans="2:7" x14ac:dyDescent="0.25">
      <c r="B35" s="118" t="str">
        <f>Pohjatiedot!ABR38</f>
        <v>Kihniö</v>
      </c>
      <c r="C35" s="126">
        <f>Pohjatiedot!ACE38/1000</f>
        <v>-142.12757377650567</v>
      </c>
      <c r="D35" s="119">
        <f>Pohjatiedot!ACJ38</f>
        <v>13577</v>
      </c>
      <c r="E35" s="119">
        <f>Pohjatiedot!ACI38</f>
        <v>611</v>
      </c>
      <c r="F35" s="130">
        <f t="shared" si="2"/>
        <v>4.5002577889077112E-2</v>
      </c>
      <c r="G35" s="120">
        <f t="shared" si="3"/>
        <v>-3158.2096058324346</v>
      </c>
    </row>
    <row r="36" spans="2:7" x14ac:dyDescent="0.25">
      <c r="B36" s="118" t="str">
        <f>Pohjatiedot!ABR39</f>
        <v>Lempäälä</v>
      </c>
      <c r="C36" s="126">
        <f>Pohjatiedot!ACE39/1000</f>
        <v>712.34147311881054</v>
      </c>
      <c r="D36" s="119">
        <f>Pohjatiedot!ACJ39</f>
        <v>149356</v>
      </c>
      <c r="E36" s="119">
        <f>Pohjatiedot!ACI39</f>
        <v>10730</v>
      </c>
      <c r="F36" s="130">
        <f t="shared" si="2"/>
        <v>7.1841774016443927E-2</v>
      </c>
      <c r="G36" s="120">
        <f t="shared" si="3"/>
        <v>9915.4215339359816</v>
      </c>
    </row>
    <row r="37" spans="2:7" x14ac:dyDescent="0.25">
      <c r="B37" s="118" t="str">
        <f>Pohjatiedot!ABR40</f>
        <v>Mänttä-Vilppula</v>
      </c>
      <c r="C37" s="126">
        <f>Pohjatiedot!ACE40/1000</f>
        <v>-565.28332278463461</v>
      </c>
      <c r="D37" s="119">
        <f>Pohjatiedot!ACJ40</f>
        <v>76777</v>
      </c>
      <c r="E37" s="119">
        <f>Pohjatiedot!ACI40</f>
        <v>2854</v>
      </c>
      <c r="F37" s="130">
        <f t="shared" si="2"/>
        <v>3.7172590749833936E-2</v>
      </c>
      <c r="G37" s="120">
        <f t="shared" si="3"/>
        <v>-15206.992877868217</v>
      </c>
    </row>
    <row r="38" spans="2:7" x14ac:dyDescent="0.25">
      <c r="B38" s="118" t="str">
        <f>Pohjatiedot!ABR41</f>
        <v>Nokia</v>
      </c>
      <c r="C38" s="126">
        <f>Pohjatiedot!ACE41/1000</f>
        <v>-415.35151572691507</v>
      </c>
      <c r="D38" s="119">
        <f>Pohjatiedot!ACJ41</f>
        <v>172561</v>
      </c>
      <c r="E38" s="119">
        <f>Pohjatiedot!ACI41</f>
        <v>13866</v>
      </c>
      <c r="F38" s="130">
        <f t="shared" si="2"/>
        <v>8.0354193589513276E-2</v>
      </c>
      <c r="G38" s="120">
        <f t="shared" si="3"/>
        <v>-5169.0085753174808</v>
      </c>
    </row>
    <row r="39" spans="2:7" x14ac:dyDescent="0.25">
      <c r="B39" s="118" t="str">
        <f>Pohjatiedot!ABR42</f>
        <v>Orivesi</v>
      </c>
      <c r="C39" s="126">
        <f>Pohjatiedot!ACE42/1000</f>
        <v>-342.64451088132034</v>
      </c>
      <c r="D39" s="119">
        <f>Pohjatiedot!ACJ42</f>
        <v>50098</v>
      </c>
      <c r="E39" s="119">
        <f>Pohjatiedot!ACI42</f>
        <v>2962</v>
      </c>
      <c r="F39" s="130">
        <f t="shared" si="2"/>
        <v>5.9124116731206836E-2</v>
      </c>
      <c r="G39" s="120">
        <f t="shared" si="3"/>
        <v>-5795.3425746564435</v>
      </c>
    </row>
    <row r="40" spans="2:7" x14ac:dyDescent="0.25">
      <c r="B40" s="118" t="str">
        <f>Pohjatiedot!ABR43</f>
        <v>Parkano</v>
      </c>
      <c r="C40" s="126">
        <f>Pohjatiedot!ACE43/1000</f>
        <v>-292.01466805293143</v>
      </c>
      <c r="D40" s="119">
        <f>Pohjatiedot!ACJ43</f>
        <v>40947</v>
      </c>
      <c r="E40" s="119">
        <f>Pohjatiedot!ACI43</f>
        <v>1830</v>
      </c>
      <c r="F40" s="130">
        <f t="shared" si="2"/>
        <v>4.4691918821891712E-2</v>
      </c>
      <c r="G40" s="120">
        <f t="shared" si="3"/>
        <v>-6533.9478758269852</v>
      </c>
    </row>
    <row r="41" spans="2:7" x14ac:dyDescent="0.25">
      <c r="B41" s="118" t="str">
        <f>Pohjatiedot!ABR44</f>
        <v>Pirkkala</v>
      </c>
      <c r="C41" s="126">
        <f>Pohjatiedot!ACE44/1000</f>
        <v>459.08530525035019</v>
      </c>
      <c r="D41" s="119">
        <f>Pohjatiedot!ACJ44</f>
        <v>144812</v>
      </c>
      <c r="E41" s="119">
        <f>Pohjatiedot!ACI44</f>
        <v>8164</v>
      </c>
      <c r="F41" s="130">
        <f t="shared" si="2"/>
        <v>5.6376543380382844E-2</v>
      </c>
      <c r="G41" s="120">
        <f t="shared" si="3"/>
        <v>8143.1971121893321</v>
      </c>
    </row>
    <row r="42" spans="2:7" x14ac:dyDescent="0.25">
      <c r="B42" s="118" t="str">
        <f>Pohjatiedot!ABR45</f>
        <v>Punkalaidun</v>
      </c>
      <c r="C42" s="126">
        <f>Pohjatiedot!ACE45/1000</f>
        <v>-191.53935963111763</v>
      </c>
      <c r="D42" s="119">
        <f>Pohjatiedot!ACJ45</f>
        <v>16692</v>
      </c>
      <c r="E42" s="119">
        <f>Pohjatiedot!ACI45</f>
        <v>1044</v>
      </c>
      <c r="F42" s="130">
        <f t="shared" si="2"/>
        <v>6.2544931703810203E-2</v>
      </c>
      <c r="G42" s="120">
        <f t="shared" si="3"/>
        <v>-3062.4281522630422</v>
      </c>
    </row>
    <row r="43" spans="2:7" x14ac:dyDescent="0.25">
      <c r="B43" s="118" t="str">
        <f>Pohjatiedot!ABR46</f>
        <v>Pälkäne</v>
      </c>
      <c r="C43" s="126">
        <f>Pohjatiedot!ACE46/1000</f>
        <v>-253.84817850298037</v>
      </c>
      <c r="D43" s="119">
        <f>Pohjatiedot!ACJ46</f>
        <v>42912</v>
      </c>
      <c r="E43" s="119">
        <f>Pohjatiedot!ACI46</f>
        <v>2398</v>
      </c>
      <c r="F43" s="130">
        <f t="shared" si="2"/>
        <v>5.5881804623415361E-2</v>
      </c>
      <c r="G43" s="120">
        <f t="shared" si="3"/>
        <v>-4542.5909240700139</v>
      </c>
    </row>
    <row r="44" spans="2:7" x14ac:dyDescent="0.25">
      <c r="B44" s="118" t="str">
        <f>Pohjatiedot!ABR47</f>
        <v>Ruovesi</v>
      </c>
      <c r="C44" s="126">
        <f>Pohjatiedot!ACE47/1000</f>
        <v>-216.19959464896399</v>
      </c>
      <c r="D44" s="119">
        <f>Pohjatiedot!ACJ47</f>
        <v>20598</v>
      </c>
      <c r="E44" s="119">
        <f>Pohjatiedot!ACI47</f>
        <v>1205</v>
      </c>
      <c r="F44" s="130">
        <f t="shared" si="2"/>
        <v>5.8500825322846881E-2</v>
      </c>
      <c r="G44" s="120">
        <f t="shared" si="3"/>
        <v>-3695.6674278666887</v>
      </c>
    </row>
    <row r="45" spans="2:7" x14ac:dyDescent="0.25">
      <c r="B45" s="118" t="str">
        <f>Pohjatiedot!ABR48</f>
        <v>Sastamala</v>
      </c>
      <c r="C45" s="126">
        <f>Pohjatiedot!ACE48/1000</f>
        <v>-862.27718368410262</v>
      </c>
      <c r="D45" s="119">
        <f>Pohjatiedot!ACJ48</f>
        <v>156179</v>
      </c>
      <c r="E45" s="119">
        <f>Pohjatiedot!ACI48</f>
        <v>8034</v>
      </c>
      <c r="F45" s="130">
        <f t="shared" si="2"/>
        <v>5.1440974778939552E-2</v>
      </c>
      <c r="G45" s="120">
        <f t="shared" si="3"/>
        <v>-16762.458086955372</v>
      </c>
    </row>
    <row r="46" spans="2:7" x14ac:dyDescent="0.25">
      <c r="B46" s="118" t="str">
        <f>Pohjatiedot!ABR49</f>
        <v>Tampere</v>
      </c>
      <c r="C46" s="126">
        <f>Pohjatiedot!ACE49/1000</f>
        <v>14501.800724304963</v>
      </c>
      <c r="D46" s="119">
        <f>Pohjatiedot!ACJ49</f>
        <v>1883890</v>
      </c>
      <c r="E46" s="119">
        <f>Pohjatiedot!ACI49</f>
        <v>106572</v>
      </c>
      <c r="F46" s="130">
        <f t="shared" si="2"/>
        <v>5.6570181910833434E-2</v>
      </c>
      <c r="G46" s="120">
        <f t="shared" si="3"/>
        <v>256350.61147872685</v>
      </c>
    </row>
    <row r="47" spans="2:7" x14ac:dyDescent="0.25">
      <c r="B47" s="118" t="str">
        <f>Pohjatiedot!ABR50</f>
        <v>Urjala</v>
      </c>
      <c r="C47" s="126">
        <f>Pohjatiedot!ACE50/1000</f>
        <v>-219.836845258946</v>
      </c>
      <c r="D47" s="119">
        <f>Pohjatiedot!ACJ50</f>
        <v>27147</v>
      </c>
      <c r="E47" s="119">
        <f>Pohjatiedot!ACI50</f>
        <v>1401</v>
      </c>
      <c r="F47" s="130">
        <f t="shared" si="2"/>
        <v>5.1607912476516742E-2</v>
      </c>
      <c r="G47" s="120">
        <f t="shared" si="3"/>
        <v>-4259.7507767627458</v>
      </c>
    </row>
    <row r="48" spans="2:7" x14ac:dyDescent="0.25">
      <c r="B48" s="118" t="str">
        <f>Pohjatiedot!ABR51</f>
        <v>Valkeakoski</v>
      </c>
      <c r="C48" s="126">
        <f>Pohjatiedot!ACE51/1000</f>
        <v>-263.60313210189628</v>
      </c>
      <c r="D48" s="119">
        <f>Pohjatiedot!ACJ51</f>
        <v>162252</v>
      </c>
      <c r="E48" s="119">
        <f>Pohjatiedot!ACI51</f>
        <v>7882</v>
      </c>
      <c r="F48" s="130">
        <f t="shared" si="2"/>
        <v>4.8578754036930211E-2</v>
      </c>
      <c r="G48" s="120">
        <f t="shared" si="3"/>
        <v>-5426.3049213139902</v>
      </c>
    </row>
    <row r="49" spans="2:7" x14ac:dyDescent="0.25">
      <c r="B49" s="118" t="str">
        <f>Pohjatiedot!ABR52</f>
        <v>Vesilahti</v>
      </c>
      <c r="C49" s="126">
        <f>Pohjatiedot!ACE52/1000</f>
        <v>-82.840242078068769</v>
      </c>
      <c r="D49" s="119">
        <f>Pohjatiedot!ACJ52</f>
        <v>26143</v>
      </c>
      <c r="E49" s="119">
        <f>Pohjatiedot!ACI52</f>
        <v>1532</v>
      </c>
      <c r="F49" s="130">
        <f t="shared" si="2"/>
        <v>5.8600772673373366E-2</v>
      </c>
      <c r="G49" s="120">
        <f t="shared" si="3"/>
        <v>-1413.6373685685064</v>
      </c>
    </row>
    <row r="50" spans="2:7" x14ac:dyDescent="0.25">
      <c r="B50" s="118" t="str">
        <f>Pohjatiedot!ABR53</f>
        <v>Virrat</v>
      </c>
      <c r="C50" s="126">
        <f>Pohjatiedot!ACE53/1000</f>
        <v>-715.78338784694893</v>
      </c>
      <c r="D50" s="119">
        <f>Pohjatiedot!ACJ53</f>
        <v>49481</v>
      </c>
      <c r="E50" s="119">
        <f>Pohjatiedot!ACI53</f>
        <v>3642</v>
      </c>
      <c r="F50" s="130">
        <f t="shared" si="2"/>
        <v>7.3604009619854083E-2</v>
      </c>
      <c r="G50" s="120">
        <f t="shared" si="3"/>
        <v>-9724.7879774999674</v>
      </c>
    </row>
    <row r="51" spans="2:7" x14ac:dyDescent="0.25">
      <c r="B51" s="118" t="str">
        <f>Pohjatiedot!ABR54</f>
        <v>Ylöjärvi</v>
      </c>
      <c r="C51" s="126">
        <f>Pohjatiedot!ACE54/1000</f>
        <v>382.71144856706263</v>
      </c>
      <c r="D51" s="119">
        <f>Pohjatiedot!ACJ54</f>
        <v>224540</v>
      </c>
      <c r="E51" s="119">
        <f>Pohjatiedot!ACI54</f>
        <v>10656</v>
      </c>
      <c r="F51" s="130">
        <f t="shared" si="2"/>
        <v>4.7457023247528277E-2</v>
      </c>
      <c r="G51" s="120">
        <f t="shared" si="3"/>
        <v>8064.3795665585822</v>
      </c>
    </row>
    <row r="52" spans="2:7" ht="15.75" thickBot="1" x14ac:dyDescent="0.3">
      <c r="B52" s="136" t="str">
        <f>Pohjatiedot!ABR55</f>
        <v>Pirkanmaa</v>
      </c>
      <c r="C52" s="137">
        <f>Pohjatiedot!ACE55/1000</f>
        <v>11120.301281561613</v>
      </c>
      <c r="D52" s="138">
        <f>Pohjatiedot!ACJ55</f>
        <v>3666388</v>
      </c>
      <c r="E52" s="138">
        <f>Pohjatiedot!ACI55</f>
        <v>209799</v>
      </c>
      <c r="F52" s="139">
        <f t="shared" si="2"/>
        <v>5.7222257982515762E-2</v>
      </c>
      <c r="G52" s="140">
        <f t="shared" si="3"/>
        <v>194335.24075473248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20E86-5BA6-47B3-9533-CDBAD9B24791}">
  <dimension ref="A5:BD86"/>
  <sheetViews>
    <sheetView workbookViewId="0">
      <selection activeCell="J99" sqref="J99"/>
    </sheetView>
  </sheetViews>
  <sheetFormatPr defaultRowHeight="15" x14ac:dyDescent="0.25"/>
  <cols>
    <col min="1" max="1" width="2.7109375" customWidth="1"/>
    <col min="2" max="2" width="29.85546875" customWidth="1"/>
    <col min="3" max="3" width="12.7109375" bestFit="1" customWidth="1"/>
    <col min="4" max="4" width="12" bestFit="1" customWidth="1"/>
    <col min="5" max="5" width="12.7109375" bestFit="1" customWidth="1"/>
    <col min="6" max="6" width="13.42578125" bestFit="1" customWidth="1"/>
    <col min="7" max="7" width="14.140625" bestFit="1" customWidth="1"/>
    <col min="8" max="10" width="12.7109375" bestFit="1" customWidth="1"/>
    <col min="11" max="11" width="10.140625" bestFit="1" customWidth="1"/>
    <col min="12" max="12" width="12" bestFit="1" customWidth="1"/>
    <col min="13" max="13" width="9.5703125" bestFit="1" customWidth="1"/>
    <col min="14" max="14" width="10.140625" bestFit="1" customWidth="1"/>
    <col min="15" max="15" width="12" bestFit="1" customWidth="1"/>
    <col min="16" max="17" width="10.85546875" bestFit="1" customWidth="1"/>
    <col min="18" max="18" width="12" bestFit="1" customWidth="1"/>
    <col min="19" max="19" width="14.140625" bestFit="1" customWidth="1"/>
    <col min="21" max="21" width="13.7109375" customWidth="1"/>
    <col min="22" max="25" width="10" bestFit="1" customWidth="1"/>
    <col min="26" max="26" width="11" bestFit="1" customWidth="1"/>
    <col min="27" max="28" width="10" bestFit="1" customWidth="1"/>
    <col min="29" max="29" width="9.28515625" bestFit="1" customWidth="1"/>
    <col min="30" max="32" width="8.5703125" bestFit="1" customWidth="1"/>
    <col min="33" max="34" width="10" bestFit="1" customWidth="1"/>
    <col min="35" max="37" width="8.5703125" bestFit="1" customWidth="1"/>
    <col min="38" max="38" width="11.42578125" customWidth="1"/>
    <col min="40" max="40" width="18.140625" customWidth="1"/>
    <col min="41" max="56" width="8" customWidth="1"/>
  </cols>
  <sheetData>
    <row r="5" spans="1:19" ht="15.75" thickBot="1" x14ac:dyDescent="0.3">
      <c r="B5" t="s">
        <v>220</v>
      </c>
    </row>
    <row r="6" spans="1:19" ht="16.5" thickBot="1" x14ac:dyDescent="0.3">
      <c r="A6" s="141" t="str">
        <f>Pohjatiedot!ACN2</f>
        <v>Pirkanmaa</v>
      </c>
      <c r="B6" s="142"/>
      <c r="C6" s="143" t="s">
        <v>241</v>
      </c>
      <c r="D6" s="144" t="s">
        <v>242</v>
      </c>
      <c r="E6" s="143" t="s">
        <v>224</v>
      </c>
      <c r="F6" s="144" t="s">
        <v>225</v>
      </c>
      <c r="G6" s="143" t="s">
        <v>226</v>
      </c>
      <c r="H6" s="144" t="s">
        <v>227</v>
      </c>
      <c r="I6" s="143" t="s">
        <v>228</v>
      </c>
      <c r="J6" s="144" t="s">
        <v>229</v>
      </c>
      <c r="K6" s="143" t="s">
        <v>230</v>
      </c>
      <c r="L6" s="144" t="s">
        <v>231</v>
      </c>
      <c r="M6" s="143" t="s">
        <v>232</v>
      </c>
      <c r="N6" s="144" t="s">
        <v>233</v>
      </c>
      <c r="O6" s="143" t="s">
        <v>234</v>
      </c>
      <c r="P6" s="144" t="s">
        <v>235</v>
      </c>
      <c r="Q6" s="143" t="s">
        <v>236</v>
      </c>
      <c r="R6" s="144" t="s">
        <v>237</v>
      </c>
      <c r="S6" s="145" t="s">
        <v>141</v>
      </c>
    </row>
    <row r="7" spans="1:19" ht="15.75" x14ac:dyDescent="0.25">
      <c r="A7" s="146"/>
      <c r="B7" s="147" t="s">
        <v>240</v>
      </c>
      <c r="C7" s="148">
        <f>Pohjatiedot!AET2</f>
        <v>6114.5434898143949</v>
      </c>
      <c r="D7" s="149">
        <f>Pohjatiedot!AEU2</f>
        <v>6158.6366517584966</v>
      </c>
      <c r="E7" s="148">
        <f>Pohjatiedot!AEV2</f>
        <v>7820.423421643115</v>
      </c>
      <c r="F7" s="149">
        <f>Pohjatiedot!AEW2</f>
        <v>5081.0607013454928</v>
      </c>
      <c r="G7" s="148">
        <f>Pohjatiedot!AEX2</f>
        <v>62.956070924137784</v>
      </c>
      <c r="H7" s="149">
        <f>Pohjatiedot!AEY2</f>
        <v>2096.3109027270334</v>
      </c>
      <c r="I7" s="148">
        <f>Pohjatiedot!AEZ2</f>
        <v>3447.8455431193493</v>
      </c>
      <c r="J7" s="149">
        <f>Pohjatiedot!AFA2</f>
        <v>4357.5095477358063</v>
      </c>
      <c r="K7" s="148">
        <f>Pohjatiedot!AFB2</f>
        <v>5059.0327529400638</v>
      </c>
      <c r="L7" s="149">
        <f>Pohjatiedot!AFC2</f>
        <v>5603.7572002656443</v>
      </c>
      <c r="M7" s="148">
        <f>Pohjatiedot!AFD2</f>
        <v>5181.723255278639</v>
      </c>
      <c r="N7" s="149">
        <f>Pohjatiedot!AFE2</f>
        <v>4708.9896917592487</v>
      </c>
      <c r="O7" s="148">
        <f>Pohjatiedot!AFF2</f>
        <v>4255.6885662352624</v>
      </c>
      <c r="P7" s="149">
        <f>Pohjatiedot!AFG2</f>
        <v>4087.6747138720275</v>
      </c>
      <c r="Q7" s="148">
        <f>Pohjatiedot!AFH2</f>
        <v>3522.9499939170396</v>
      </c>
      <c r="R7" s="149">
        <f>Pohjatiedot!AFI2</f>
        <v>14302.132324689321</v>
      </c>
      <c r="S7" s="150"/>
    </row>
    <row r="8" spans="1:19" ht="16.5" thickBot="1" x14ac:dyDescent="0.3">
      <c r="A8" s="146"/>
      <c r="B8" s="147" t="s">
        <v>243</v>
      </c>
      <c r="C8" s="148">
        <f>Pohjatiedot!AFM2</f>
        <v>11276.023804905046</v>
      </c>
      <c r="D8" s="149">
        <f>Pohjatiedot!AFN2</f>
        <v>11009.376277717914</v>
      </c>
      <c r="E8" s="148">
        <f>Pohjatiedot!AFO2</f>
        <v>11891.133590914435</v>
      </c>
      <c r="F8" s="149">
        <f>Pohjatiedot!AFP2</f>
        <v>6645.220642960292</v>
      </c>
      <c r="G8" s="148">
        <f>Pohjatiedot!AFQ2</f>
        <v>2440.9422038389644</v>
      </c>
      <c r="H8" s="149">
        <f>Pohjatiedot!AFR2</f>
        <v>2356.8719112865419</v>
      </c>
      <c r="I8" s="148">
        <f>Pohjatiedot!AFS2</f>
        <v>2384.8720559171898</v>
      </c>
      <c r="J8" s="149">
        <f>Pohjatiedot!AFT2</f>
        <v>2405.0284667910128</v>
      </c>
      <c r="K8" s="148">
        <f>Pohjatiedot!AFU2</f>
        <v>2432.396845741368</v>
      </c>
      <c r="L8" s="149">
        <f>Pohjatiedot!AFV2</f>
        <v>2460.3429209449432</v>
      </c>
      <c r="M8" s="148">
        <f>Pohjatiedot!AFW2</f>
        <v>3303.1806615548776</v>
      </c>
      <c r="N8" s="149">
        <f>Pohjatiedot!AFX2</f>
        <v>3312.9817768714929</v>
      </c>
      <c r="O8" s="148">
        <f>Pohjatiedot!AFY2</f>
        <v>3319.3090428445539</v>
      </c>
      <c r="P8" s="149">
        <f>Pohjatiedot!AFZ2</f>
        <v>4778.0989436456239</v>
      </c>
      <c r="Q8" s="148">
        <f>Pohjatiedot!AGA2</f>
        <v>4785.49313170188</v>
      </c>
      <c r="R8" s="149">
        <f>Pohjatiedot!AGB2</f>
        <v>14504.371269241241</v>
      </c>
      <c r="S8" s="150"/>
    </row>
    <row r="9" spans="1:19" ht="16.5" thickBot="1" x14ac:dyDescent="0.3">
      <c r="A9" s="146"/>
      <c r="B9" s="151" t="s">
        <v>244</v>
      </c>
      <c r="C9" s="152">
        <f>Pohjatiedot!AGF2</f>
        <v>-5161.4803150906509</v>
      </c>
      <c r="D9" s="153">
        <f>Pohjatiedot!AGG2</f>
        <v>-4850.7396259594179</v>
      </c>
      <c r="E9" s="152">
        <f>Pohjatiedot!AGH2</f>
        <v>-4070.7101692713195</v>
      </c>
      <c r="F9" s="153">
        <f>Pohjatiedot!AGI2</f>
        <v>-1564.1599416147992</v>
      </c>
      <c r="G9" s="152">
        <f>Pohjatiedot!AGJ2</f>
        <v>-2377.9861329148266</v>
      </c>
      <c r="H9" s="153">
        <f>Pohjatiedot!AGK2</f>
        <v>-260.56100855950854</v>
      </c>
      <c r="I9" s="152">
        <f>Pohjatiedot!AGL2</f>
        <v>1062.9734872021595</v>
      </c>
      <c r="J9" s="153">
        <f>Pohjatiedot!AGM2</f>
        <v>1952.4810809447936</v>
      </c>
      <c r="K9" s="152">
        <f>Pohjatiedot!AGN2</f>
        <v>2626.6359071986958</v>
      </c>
      <c r="L9" s="153">
        <f>Pohjatiedot!AGO2</f>
        <v>3143.4142793207011</v>
      </c>
      <c r="M9" s="152">
        <f>Pohjatiedot!AGP2</f>
        <v>1878.5425937237615</v>
      </c>
      <c r="N9" s="153">
        <f>Pohjatiedot!AGQ2</f>
        <v>1396.0079148877558</v>
      </c>
      <c r="O9" s="152">
        <f>Pohjatiedot!AGR2</f>
        <v>936.37952339070853</v>
      </c>
      <c r="P9" s="153">
        <f>Pohjatiedot!AGS2</f>
        <v>-690.42422977359638</v>
      </c>
      <c r="Q9" s="152">
        <f>Pohjatiedot!AGT2</f>
        <v>-1262.5431377848404</v>
      </c>
      <c r="R9" s="153">
        <f>Pohjatiedot!AGU2</f>
        <v>-202.23894455192021</v>
      </c>
      <c r="S9" s="154"/>
    </row>
    <row r="10" spans="1:19" ht="15.75" x14ac:dyDescent="0.25">
      <c r="A10" s="146"/>
      <c r="B10" s="147" t="s">
        <v>246</v>
      </c>
      <c r="C10" s="148">
        <f>Pohjatiedot!ACO2</f>
        <v>2180</v>
      </c>
      <c r="D10" s="149">
        <f>Pohjatiedot!ACP2</f>
        <v>1167</v>
      </c>
      <c r="E10" s="148">
        <f>Pohjatiedot!ACQ2</f>
        <v>869</v>
      </c>
      <c r="F10" s="149">
        <f>Pohjatiedot!ACR2</f>
        <v>5081</v>
      </c>
      <c r="G10" s="148">
        <f>Pohjatiedot!ACS2</f>
        <v>14264</v>
      </c>
      <c r="H10" s="149">
        <f>Pohjatiedot!ACT2</f>
        <v>8639</v>
      </c>
      <c r="I10" s="148">
        <f>Pohjatiedot!ACU2</f>
        <v>4233</v>
      </c>
      <c r="J10" s="149">
        <f>Pohjatiedot!ACV2</f>
        <v>2463</v>
      </c>
      <c r="K10" s="148">
        <f>Pohjatiedot!ACW2</f>
        <v>1509</v>
      </c>
      <c r="L10" s="149">
        <f>Pohjatiedot!ACX2</f>
        <v>1268</v>
      </c>
      <c r="M10" s="148">
        <f>Pohjatiedot!ACY2</f>
        <v>1121</v>
      </c>
      <c r="N10" s="149">
        <f>Pohjatiedot!ACZ2</f>
        <v>929</v>
      </c>
      <c r="O10" s="148">
        <f>Pohjatiedot!ADA2</f>
        <v>1030</v>
      </c>
      <c r="P10" s="149">
        <f>Pohjatiedot!ADB2</f>
        <v>833</v>
      </c>
      <c r="Q10" s="148">
        <f>Pohjatiedot!ADC2</f>
        <v>449</v>
      </c>
      <c r="R10" s="149">
        <f>Pohjatiedot!ADD2</f>
        <v>444</v>
      </c>
      <c r="S10" s="150">
        <f>SUM(C10:R10)</f>
        <v>46479</v>
      </c>
    </row>
    <row r="11" spans="1:19" ht="16.5" thickBot="1" x14ac:dyDescent="0.3">
      <c r="A11" s="146"/>
      <c r="B11" s="147" t="s">
        <v>247</v>
      </c>
      <c r="C11" s="148">
        <f>Pohjatiedot!ADH2</f>
        <v>2026</v>
      </c>
      <c r="D11" s="149">
        <f>Pohjatiedot!ADI2</f>
        <v>1045</v>
      </c>
      <c r="E11" s="148">
        <f>Pohjatiedot!ADJ2</f>
        <v>702</v>
      </c>
      <c r="F11" s="149">
        <f>Pohjatiedot!ADK2</f>
        <v>3173</v>
      </c>
      <c r="G11" s="148">
        <f>Pohjatiedot!ADL2</f>
        <v>11482</v>
      </c>
      <c r="H11" s="149">
        <f>Pohjatiedot!ADM2</f>
        <v>8474</v>
      </c>
      <c r="I11" s="148">
        <f>Pohjatiedot!ADN2</f>
        <v>4153</v>
      </c>
      <c r="J11" s="149">
        <f>Pohjatiedot!ADO2</f>
        <v>2270</v>
      </c>
      <c r="K11" s="148">
        <f>Pohjatiedot!ADP2</f>
        <v>1411</v>
      </c>
      <c r="L11" s="149">
        <f>Pohjatiedot!ADQ2</f>
        <v>1139</v>
      </c>
      <c r="M11" s="148">
        <f>Pohjatiedot!ADR2</f>
        <v>1110</v>
      </c>
      <c r="N11" s="149">
        <f>Pohjatiedot!ADS2</f>
        <v>769</v>
      </c>
      <c r="O11" s="148">
        <f>Pohjatiedot!ADT2</f>
        <v>731</v>
      </c>
      <c r="P11" s="149">
        <f>Pohjatiedot!ADU2</f>
        <v>639</v>
      </c>
      <c r="Q11" s="148">
        <f>Pohjatiedot!ADV2</f>
        <v>363</v>
      </c>
      <c r="R11" s="149">
        <f>Pohjatiedot!ADW2</f>
        <v>386</v>
      </c>
      <c r="S11" s="150">
        <f>SUM(C11:R11)</f>
        <v>39873</v>
      </c>
    </row>
    <row r="12" spans="1:19" ht="16.5" thickBot="1" x14ac:dyDescent="0.3">
      <c r="A12" s="146"/>
      <c r="B12" s="151" t="s">
        <v>248</v>
      </c>
      <c r="C12" s="152">
        <f>C10-C11</f>
        <v>154</v>
      </c>
      <c r="D12" s="153">
        <f t="shared" ref="D12:R12" si="0">D10-D11</f>
        <v>122</v>
      </c>
      <c r="E12" s="152">
        <f t="shared" si="0"/>
        <v>167</v>
      </c>
      <c r="F12" s="153">
        <f t="shared" si="0"/>
        <v>1908</v>
      </c>
      <c r="G12" s="152">
        <f t="shared" si="0"/>
        <v>2782</v>
      </c>
      <c r="H12" s="153">
        <f t="shared" si="0"/>
        <v>165</v>
      </c>
      <c r="I12" s="152">
        <f t="shared" si="0"/>
        <v>80</v>
      </c>
      <c r="J12" s="153">
        <f t="shared" si="0"/>
        <v>193</v>
      </c>
      <c r="K12" s="152">
        <f t="shared" si="0"/>
        <v>98</v>
      </c>
      <c r="L12" s="153">
        <f t="shared" si="0"/>
        <v>129</v>
      </c>
      <c r="M12" s="152">
        <f t="shared" si="0"/>
        <v>11</v>
      </c>
      <c r="N12" s="153">
        <f t="shared" si="0"/>
        <v>160</v>
      </c>
      <c r="O12" s="152">
        <f t="shared" si="0"/>
        <v>299</v>
      </c>
      <c r="P12" s="153">
        <f t="shared" si="0"/>
        <v>194</v>
      </c>
      <c r="Q12" s="152">
        <f t="shared" si="0"/>
        <v>86</v>
      </c>
      <c r="R12" s="153">
        <f t="shared" si="0"/>
        <v>58</v>
      </c>
      <c r="S12" s="154">
        <f>SUM(C12:R12)</f>
        <v>6606</v>
      </c>
    </row>
    <row r="13" spans="1:19" ht="15.75" x14ac:dyDescent="0.25">
      <c r="A13" s="146"/>
      <c r="B13" s="147" t="s">
        <v>249</v>
      </c>
      <c r="C13" s="148">
        <f>C12*C7</f>
        <v>941639.69743141683</v>
      </c>
      <c r="D13" s="149">
        <f t="shared" ref="D13:R13" si="1">D12*D7</f>
        <v>751353.6715145366</v>
      </c>
      <c r="E13" s="148">
        <f t="shared" si="1"/>
        <v>1306010.7114144003</v>
      </c>
      <c r="F13" s="149">
        <f t="shared" si="1"/>
        <v>9694663.8181672003</v>
      </c>
      <c r="G13" s="148">
        <f t="shared" si="1"/>
        <v>175143.78931095131</v>
      </c>
      <c r="H13" s="149">
        <f t="shared" si="1"/>
        <v>345891.2989499605</v>
      </c>
      <c r="I13" s="148">
        <f t="shared" si="1"/>
        <v>275827.64344954793</v>
      </c>
      <c r="J13" s="149">
        <f t="shared" si="1"/>
        <v>840999.34271301061</v>
      </c>
      <c r="K13" s="148">
        <f t="shared" si="1"/>
        <v>495785.20978812623</v>
      </c>
      <c r="L13" s="149">
        <f t="shared" si="1"/>
        <v>722884.67883426812</v>
      </c>
      <c r="M13" s="148">
        <f t="shared" si="1"/>
        <v>56998.955808065031</v>
      </c>
      <c r="N13" s="149">
        <f t="shared" si="1"/>
        <v>753438.35068147979</v>
      </c>
      <c r="O13" s="148">
        <f t="shared" si="1"/>
        <v>1272450.8813043435</v>
      </c>
      <c r="P13" s="149">
        <f t="shared" si="1"/>
        <v>793008.89449117333</v>
      </c>
      <c r="Q13" s="148">
        <f t="shared" si="1"/>
        <v>302973.69947686541</v>
      </c>
      <c r="R13" s="149">
        <f t="shared" si="1"/>
        <v>829523.67483198061</v>
      </c>
      <c r="S13" s="150">
        <f t="shared" ref="S13:S15" si="2">SUM(C13:R13)</f>
        <v>19558594.318167329</v>
      </c>
    </row>
    <row r="14" spans="1:19" ht="16.5" thickBot="1" x14ac:dyDescent="0.3">
      <c r="A14" s="146"/>
      <c r="B14" s="147" t="s">
        <v>250</v>
      </c>
      <c r="C14" s="148">
        <f>C12*C8</f>
        <v>1736507.665955377</v>
      </c>
      <c r="D14" s="149">
        <f t="shared" ref="D14:R14" si="3">D12*D8</f>
        <v>1343143.9058815856</v>
      </c>
      <c r="E14" s="148">
        <f t="shared" si="3"/>
        <v>1985819.3096827106</v>
      </c>
      <c r="F14" s="149">
        <f t="shared" si="3"/>
        <v>12679080.986768236</v>
      </c>
      <c r="G14" s="148">
        <f t="shared" si="3"/>
        <v>6790701.2110799989</v>
      </c>
      <c r="H14" s="149">
        <f t="shared" si="3"/>
        <v>388883.86536227941</v>
      </c>
      <c r="I14" s="148">
        <f t="shared" si="3"/>
        <v>190789.76447337517</v>
      </c>
      <c r="J14" s="149">
        <f t="shared" si="3"/>
        <v>464170.49409066548</v>
      </c>
      <c r="K14" s="148">
        <f t="shared" si="3"/>
        <v>238374.89088265406</v>
      </c>
      <c r="L14" s="149">
        <f t="shared" si="3"/>
        <v>317384.2368018977</v>
      </c>
      <c r="M14" s="148">
        <f t="shared" si="3"/>
        <v>36334.987277103653</v>
      </c>
      <c r="N14" s="149">
        <f t="shared" si="3"/>
        <v>530077.08429943887</v>
      </c>
      <c r="O14" s="148">
        <f t="shared" si="3"/>
        <v>992473.40381052159</v>
      </c>
      <c r="P14" s="149">
        <f t="shared" si="3"/>
        <v>926951.19506725098</v>
      </c>
      <c r="Q14" s="148">
        <f t="shared" si="3"/>
        <v>411552.40932636167</v>
      </c>
      <c r="R14" s="149">
        <f t="shared" si="3"/>
        <v>841253.53361599194</v>
      </c>
      <c r="S14" s="150">
        <f t="shared" si="2"/>
        <v>29873498.944375444</v>
      </c>
    </row>
    <row r="15" spans="1:19" ht="16.5" thickBot="1" x14ac:dyDescent="0.3">
      <c r="A15" s="146"/>
      <c r="B15" s="151" t="s">
        <v>251</v>
      </c>
      <c r="C15" s="152">
        <f>C13-C14</f>
        <v>-794867.96852396021</v>
      </c>
      <c r="D15" s="153">
        <f t="shared" ref="D15:R15" si="4">D13-D14</f>
        <v>-591790.23436704895</v>
      </c>
      <c r="E15" s="152">
        <f t="shared" si="4"/>
        <v>-679808.59826831031</v>
      </c>
      <c r="F15" s="153">
        <f t="shared" si="4"/>
        <v>-2984417.1686010361</v>
      </c>
      <c r="G15" s="152">
        <f t="shared" si="4"/>
        <v>-6615557.4217690472</v>
      </c>
      <c r="H15" s="153">
        <f t="shared" si="4"/>
        <v>-42992.566412318905</v>
      </c>
      <c r="I15" s="152">
        <f t="shared" si="4"/>
        <v>85037.878976172768</v>
      </c>
      <c r="J15" s="153">
        <f t="shared" si="4"/>
        <v>376828.84862234513</v>
      </c>
      <c r="K15" s="152">
        <f t="shared" si="4"/>
        <v>257410.31890547217</v>
      </c>
      <c r="L15" s="153">
        <f t="shared" si="4"/>
        <v>405500.44203237043</v>
      </c>
      <c r="M15" s="152">
        <f t="shared" si="4"/>
        <v>20663.968530961378</v>
      </c>
      <c r="N15" s="153">
        <f t="shared" si="4"/>
        <v>223361.26638204092</v>
      </c>
      <c r="O15" s="152">
        <f t="shared" si="4"/>
        <v>279977.47749382188</v>
      </c>
      <c r="P15" s="153">
        <f t="shared" si="4"/>
        <v>-133942.30057607766</v>
      </c>
      <c r="Q15" s="152">
        <f t="shared" si="4"/>
        <v>-108578.70984949626</v>
      </c>
      <c r="R15" s="153">
        <f t="shared" si="4"/>
        <v>-11729.858784011332</v>
      </c>
      <c r="S15" s="154">
        <f t="shared" si="2"/>
        <v>-10314904.626208119</v>
      </c>
    </row>
    <row r="20" spans="1:19" ht="15.75" thickBot="1" x14ac:dyDescent="0.3">
      <c r="B20" t="s">
        <v>253</v>
      </c>
    </row>
    <row r="21" spans="1:19" ht="16.5" thickBot="1" x14ac:dyDescent="0.3">
      <c r="A21" s="141" t="str">
        <f>Pohjatiedot!ACN3</f>
        <v>Pirkkala</v>
      </c>
      <c r="B21" s="142"/>
      <c r="C21" s="143" t="s">
        <v>241</v>
      </c>
      <c r="D21" s="144" t="s">
        <v>242</v>
      </c>
      <c r="E21" s="143" t="s">
        <v>224</v>
      </c>
      <c r="F21" s="144" t="s">
        <v>225</v>
      </c>
      <c r="G21" s="143" t="s">
        <v>226</v>
      </c>
      <c r="H21" s="144" t="s">
        <v>227</v>
      </c>
      <c r="I21" s="143" t="s">
        <v>228</v>
      </c>
      <c r="J21" s="144" t="s">
        <v>229</v>
      </c>
      <c r="K21" s="143" t="s">
        <v>230</v>
      </c>
      <c r="L21" s="144" t="s">
        <v>231</v>
      </c>
      <c r="M21" s="143" t="s">
        <v>232</v>
      </c>
      <c r="N21" s="144" t="s">
        <v>233</v>
      </c>
      <c r="O21" s="143" t="s">
        <v>234</v>
      </c>
      <c r="P21" s="144" t="s">
        <v>235</v>
      </c>
      <c r="Q21" s="143" t="s">
        <v>236</v>
      </c>
      <c r="R21" s="144" t="s">
        <v>237</v>
      </c>
      <c r="S21" s="145" t="s">
        <v>141</v>
      </c>
    </row>
    <row r="22" spans="1:19" ht="15.75" x14ac:dyDescent="0.25">
      <c r="A22" s="146"/>
      <c r="B22" s="147" t="s">
        <v>240</v>
      </c>
      <c r="C22" s="148">
        <f>Pohjatiedot!AET3</f>
        <v>5348.7189020985907</v>
      </c>
      <c r="D22" s="149">
        <f>Pohjatiedot!AEU3</f>
        <v>5376.2611105024071</v>
      </c>
      <c r="E22" s="148">
        <f>Pohjatiedot!AEV3</f>
        <v>6909.9290553308319</v>
      </c>
      <c r="F22" s="149">
        <f>Pohjatiedot!AEW3</f>
        <v>3811.0687819846662</v>
      </c>
      <c r="G22" s="148">
        <f>Pohjatiedot!AEX3</f>
        <v>-703.96537061125241</v>
      </c>
      <c r="H22" s="149">
        <f>Pohjatiedot!AEY3</f>
        <v>1665.3220690965575</v>
      </c>
      <c r="I22" s="148">
        <f>Pohjatiedot!AEZ3</f>
        <v>3387.1746666359313</v>
      </c>
      <c r="J22" s="149">
        <f>Pohjatiedot!AFA3</f>
        <v>5127.0145553717693</v>
      </c>
      <c r="K22" s="148">
        <f>Pohjatiedot!AFB3</f>
        <v>5338.3493170347101</v>
      </c>
      <c r="L22" s="149">
        <f>Pohjatiedot!AFC3</f>
        <v>6416.2709975363014</v>
      </c>
      <c r="M22" s="148">
        <f>Pohjatiedot!AFD3</f>
        <v>5371.6619019633545</v>
      </c>
      <c r="N22" s="149">
        <f>Pohjatiedot!AFE3</f>
        <v>5080.7719984187024</v>
      </c>
      <c r="O22" s="148">
        <f>Pohjatiedot!AFF3</f>
        <v>4163.4268502722998</v>
      </c>
      <c r="P22" s="149">
        <f>Pohjatiedot!AFG3</f>
        <v>3872.792003994422</v>
      </c>
      <c r="Q22" s="148">
        <f>Pohjatiedot!AFH3</f>
        <v>2830.878791101482</v>
      </c>
      <c r="R22" s="149">
        <f>Pohjatiedot!AFI3</f>
        <v>13843.894694183935</v>
      </c>
      <c r="S22" s="150"/>
    </row>
    <row r="23" spans="1:19" ht="16.5" thickBot="1" x14ac:dyDescent="0.3">
      <c r="A23" s="146"/>
      <c r="B23" s="147" t="s">
        <v>243</v>
      </c>
      <c r="C23" s="148">
        <f>Pohjatiedot!AFM3</f>
        <v>11566.451031523269</v>
      </c>
      <c r="D23" s="149">
        <f>Pohjatiedot!AFN3</f>
        <v>10516.736503555532</v>
      </c>
      <c r="E23" s="148">
        <f>Pohjatiedot!AFO3</f>
        <v>10542.224384207631</v>
      </c>
      <c r="F23" s="149">
        <f>Pohjatiedot!AFP3</f>
        <v>5427.9880125721747</v>
      </c>
      <c r="G23" s="148">
        <f>Pohjatiedot!AFQ3</f>
        <v>2054.6740591032294</v>
      </c>
      <c r="H23" s="149">
        <f>Pohjatiedot!AFR3</f>
        <v>1973.4710515844326</v>
      </c>
      <c r="I23" s="148">
        <f>Pohjatiedot!AFS3</f>
        <v>1973.4710515844326</v>
      </c>
      <c r="J23" s="149">
        <f>Pohjatiedot!AFT3</f>
        <v>1973.4710515844326</v>
      </c>
      <c r="K23" s="148">
        <f>Pohjatiedot!AFU3</f>
        <v>1973.4710515844326</v>
      </c>
      <c r="L23" s="149">
        <f>Pohjatiedot!AFV3</f>
        <v>1973.4710515844326</v>
      </c>
      <c r="M23" s="148">
        <f>Pohjatiedot!AFW3</f>
        <v>2655.5682751971481</v>
      </c>
      <c r="N23" s="149">
        <f>Pohjatiedot!AFX3</f>
        <v>2655.5682751971481</v>
      </c>
      <c r="O23" s="148">
        <f>Pohjatiedot!AFY3</f>
        <v>2655.5682751971481</v>
      </c>
      <c r="P23" s="149">
        <f>Pohjatiedot!AFZ3</f>
        <v>4334.6007000359195</v>
      </c>
      <c r="Q23" s="148">
        <f>Pohjatiedot!AGA3</f>
        <v>4334.6007000359195</v>
      </c>
      <c r="R23" s="149">
        <f>Pohjatiedot!AGB3</f>
        <v>17308.30409339934</v>
      </c>
      <c r="S23" s="150"/>
    </row>
    <row r="24" spans="1:19" ht="16.5" thickBot="1" x14ac:dyDescent="0.3">
      <c r="A24" s="146"/>
      <c r="B24" s="151" t="s">
        <v>244</v>
      </c>
      <c r="C24" s="152">
        <f>Pohjatiedot!AGF3</f>
        <v>-6217.7321294246785</v>
      </c>
      <c r="D24" s="152">
        <f>Pohjatiedot!AGG3</f>
        <v>-5140.4753930531251</v>
      </c>
      <c r="E24" s="152">
        <f>Pohjatiedot!AGH3</f>
        <v>-3632.2953288767994</v>
      </c>
      <c r="F24" s="152">
        <f>Pohjatiedot!AGI3</f>
        <v>-1616.9192305875085</v>
      </c>
      <c r="G24" s="152">
        <f>Pohjatiedot!AGJ3</f>
        <v>-2758.6394297144816</v>
      </c>
      <c r="H24" s="152">
        <f>Pohjatiedot!AGK3</f>
        <v>-308.14898248787517</v>
      </c>
      <c r="I24" s="152">
        <f>Pohjatiedot!AGL3</f>
        <v>1413.7036150514987</v>
      </c>
      <c r="J24" s="152">
        <f>Pohjatiedot!AGM3</f>
        <v>3153.5435037873367</v>
      </c>
      <c r="K24" s="152">
        <f>Pohjatiedot!AGN3</f>
        <v>3364.8782654502775</v>
      </c>
      <c r="L24" s="152">
        <f>Pohjatiedot!AGO3</f>
        <v>4442.7999459518687</v>
      </c>
      <c r="M24" s="152">
        <f>Pohjatiedot!AGP3</f>
        <v>2716.0936267662064</v>
      </c>
      <c r="N24" s="152">
        <f>Pohjatiedot!AGQ3</f>
        <v>2425.2037232215544</v>
      </c>
      <c r="O24" s="152">
        <f>Pohjatiedot!AGR3</f>
        <v>1507.8585750751517</v>
      </c>
      <c r="P24" s="152">
        <f>Pohjatiedot!AGS3</f>
        <v>-461.80869604149757</v>
      </c>
      <c r="Q24" s="152">
        <f>Pohjatiedot!AGT3</f>
        <v>-1503.7219089344376</v>
      </c>
      <c r="R24" s="152">
        <f>Pohjatiedot!AGU3</f>
        <v>-3464.4093992154048</v>
      </c>
      <c r="S24" s="154"/>
    </row>
    <row r="25" spans="1:19" ht="15.75" x14ac:dyDescent="0.25">
      <c r="A25" s="146"/>
      <c r="B25" s="147" t="s">
        <v>246</v>
      </c>
      <c r="C25" s="148">
        <f>Pohjatiedot!ACO3</f>
        <v>337</v>
      </c>
      <c r="D25" s="149">
        <f>Pohjatiedot!ACP3</f>
        <v>184</v>
      </c>
      <c r="E25" s="148">
        <f>Pohjatiedot!ACQ3</f>
        <v>114</v>
      </c>
      <c r="F25" s="149">
        <f>Pohjatiedot!ACR3</f>
        <v>225</v>
      </c>
      <c r="G25" s="148">
        <f>Pohjatiedot!ACS3</f>
        <v>685</v>
      </c>
      <c r="H25" s="149">
        <f>Pohjatiedot!ACT3</f>
        <v>694</v>
      </c>
      <c r="I25" s="148">
        <f>Pohjatiedot!ACU3</f>
        <v>539</v>
      </c>
      <c r="J25" s="149">
        <f>Pohjatiedot!ACV3</f>
        <v>322</v>
      </c>
      <c r="K25" s="148">
        <f>Pohjatiedot!ACW3</f>
        <v>220</v>
      </c>
      <c r="L25" s="149">
        <f>Pohjatiedot!ACX3</f>
        <v>159</v>
      </c>
      <c r="M25" s="148">
        <f>Pohjatiedot!ACY3</f>
        <v>129</v>
      </c>
      <c r="N25" s="149">
        <f>Pohjatiedot!ACZ3</f>
        <v>96</v>
      </c>
      <c r="O25" s="148">
        <f>Pohjatiedot!ADA3</f>
        <v>89</v>
      </c>
      <c r="P25" s="149">
        <f>Pohjatiedot!ADB3</f>
        <v>70</v>
      </c>
      <c r="Q25" s="148">
        <f>Pohjatiedot!ADC3</f>
        <v>53</v>
      </c>
      <c r="R25" s="149">
        <f>Pohjatiedot!ADD3</f>
        <v>40</v>
      </c>
      <c r="S25" s="150">
        <f>SUM(C25:R25)</f>
        <v>3956</v>
      </c>
    </row>
    <row r="26" spans="1:19" ht="16.5" thickBot="1" x14ac:dyDescent="0.3">
      <c r="A26" s="146"/>
      <c r="B26" s="147" t="s">
        <v>247</v>
      </c>
      <c r="C26" s="148">
        <f>Pohjatiedot!ADH3</f>
        <v>272</v>
      </c>
      <c r="D26" s="148">
        <f>Pohjatiedot!ADI3</f>
        <v>169</v>
      </c>
      <c r="E26" s="148">
        <f>Pohjatiedot!ADJ3</f>
        <v>127</v>
      </c>
      <c r="F26" s="148">
        <f>Pohjatiedot!ADK3</f>
        <v>372</v>
      </c>
      <c r="G26" s="148">
        <f>Pohjatiedot!ADL3</f>
        <v>754</v>
      </c>
      <c r="H26" s="148">
        <f>Pohjatiedot!ADM3</f>
        <v>530</v>
      </c>
      <c r="I26" s="148">
        <f>Pohjatiedot!ADN3</f>
        <v>430</v>
      </c>
      <c r="J26" s="148">
        <f>Pohjatiedot!ADO3</f>
        <v>278</v>
      </c>
      <c r="K26" s="148">
        <f>Pohjatiedot!ADP3</f>
        <v>202</v>
      </c>
      <c r="L26" s="148">
        <f>Pohjatiedot!ADQ3</f>
        <v>183</v>
      </c>
      <c r="M26" s="148">
        <f>Pohjatiedot!ADR3</f>
        <v>147</v>
      </c>
      <c r="N26" s="148">
        <f>Pohjatiedot!ADS3</f>
        <v>114</v>
      </c>
      <c r="O26" s="148">
        <f>Pohjatiedot!ADT3</f>
        <v>90</v>
      </c>
      <c r="P26" s="148">
        <f>Pohjatiedot!ADU3</f>
        <v>81</v>
      </c>
      <c r="Q26" s="148">
        <f>Pohjatiedot!ADV3</f>
        <v>44</v>
      </c>
      <c r="R26" s="148">
        <f>Pohjatiedot!ADW3</f>
        <v>30</v>
      </c>
      <c r="S26" s="150">
        <f>SUM(C26:R26)</f>
        <v>3823</v>
      </c>
    </row>
    <row r="27" spans="1:19" ht="16.5" thickBot="1" x14ac:dyDescent="0.3">
      <c r="A27" s="146"/>
      <c r="B27" s="151" t="s">
        <v>248</v>
      </c>
      <c r="C27" s="152">
        <f>C25-C26</f>
        <v>65</v>
      </c>
      <c r="D27" s="153">
        <f t="shared" ref="D27" si="5">D25-D26</f>
        <v>15</v>
      </c>
      <c r="E27" s="152">
        <f t="shared" ref="E27" si="6">E25-E26</f>
        <v>-13</v>
      </c>
      <c r="F27" s="153">
        <f t="shared" ref="F27" si="7">F25-F26</f>
        <v>-147</v>
      </c>
      <c r="G27" s="152">
        <f t="shared" ref="G27" si="8">G25-G26</f>
        <v>-69</v>
      </c>
      <c r="H27" s="153">
        <f t="shared" ref="H27" si="9">H25-H26</f>
        <v>164</v>
      </c>
      <c r="I27" s="152">
        <f t="shared" ref="I27" si="10">I25-I26</f>
        <v>109</v>
      </c>
      <c r="J27" s="153">
        <f t="shared" ref="J27" si="11">J25-J26</f>
        <v>44</v>
      </c>
      <c r="K27" s="152">
        <f t="shared" ref="K27" si="12">K25-K26</f>
        <v>18</v>
      </c>
      <c r="L27" s="153">
        <f t="shared" ref="L27" si="13">L25-L26</f>
        <v>-24</v>
      </c>
      <c r="M27" s="152">
        <f t="shared" ref="M27" si="14">M25-M26</f>
        <v>-18</v>
      </c>
      <c r="N27" s="153">
        <f t="shared" ref="N27" si="15">N25-N26</f>
        <v>-18</v>
      </c>
      <c r="O27" s="152">
        <f t="shared" ref="O27" si="16">O25-O26</f>
        <v>-1</v>
      </c>
      <c r="P27" s="153">
        <f t="shared" ref="P27" si="17">P25-P26</f>
        <v>-11</v>
      </c>
      <c r="Q27" s="152">
        <f t="shared" ref="Q27" si="18">Q25-Q26</f>
        <v>9</v>
      </c>
      <c r="R27" s="153">
        <f t="shared" ref="R27" si="19">R25-R26</f>
        <v>10</v>
      </c>
      <c r="S27" s="154">
        <f>SUM(C27:R27)</f>
        <v>133</v>
      </c>
    </row>
    <row r="28" spans="1:19" ht="15.75" x14ac:dyDescent="0.25">
      <c r="A28" s="146"/>
      <c r="B28" s="147" t="s">
        <v>249</v>
      </c>
      <c r="C28" s="148">
        <f>C27*C22</f>
        <v>347666.7286364084</v>
      </c>
      <c r="D28" s="149">
        <f t="shared" ref="D28" si="20">D27*D22</f>
        <v>80643.916657536101</v>
      </c>
      <c r="E28" s="148">
        <f t="shared" ref="E28" si="21">E27*E22</f>
        <v>-89829.077719300811</v>
      </c>
      <c r="F28" s="149">
        <f t="shared" ref="F28" si="22">F27*F22</f>
        <v>-560227.11095174588</v>
      </c>
      <c r="G28" s="148">
        <f t="shared" ref="G28" si="23">G27*G22</f>
        <v>48573.610572176418</v>
      </c>
      <c r="H28" s="149">
        <f t="shared" ref="H28" si="24">H27*H22</f>
        <v>273112.81933183543</v>
      </c>
      <c r="I28" s="148">
        <f t="shared" ref="I28" si="25">I27*I22</f>
        <v>369202.03866331652</v>
      </c>
      <c r="J28" s="149">
        <f t="shared" ref="J28" si="26">J27*J22</f>
        <v>225588.64043635785</v>
      </c>
      <c r="K28" s="148">
        <f t="shared" ref="K28" si="27">K27*K22</f>
        <v>96090.287706624775</v>
      </c>
      <c r="L28" s="149">
        <f t="shared" ref="L28" si="28">L27*L22</f>
        <v>-153990.50394087122</v>
      </c>
      <c r="M28" s="148">
        <f t="shared" ref="M28" si="29">M27*M22</f>
        <v>-96689.914235340373</v>
      </c>
      <c r="N28" s="149">
        <f t="shared" ref="N28" si="30">N27*N22</f>
        <v>-91453.895971536636</v>
      </c>
      <c r="O28" s="148">
        <f t="shared" ref="O28" si="31">O27*O22</f>
        <v>-4163.4268502722998</v>
      </c>
      <c r="P28" s="149">
        <f t="shared" ref="P28" si="32">P27*P22</f>
        <v>-42600.712043938642</v>
      </c>
      <c r="Q28" s="148">
        <f t="shared" ref="Q28" si="33">Q27*Q22</f>
        <v>25477.909119913336</v>
      </c>
      <c r="R28" s="149">
        <f t="shared" ref="R28" si="34">R27*R22</f>
        <v>138438.94694183936</v>
      </c>
      <c r="S28" s="150">
        <f t="shared" ref="S28:S30" si="35">SUM(C28:R28)</f>
        <v>565840.25635300227</v>
      </c>
    </row>
    <row r="29" spans="1:19" ht="16.5" thickBot="1" x14ac:dyDescent="0.3">
      <c r="A29" s="146"/>
      <c r="B29" s="147" t="s">
        <v>250</v>
      </c>
      <c r="C29" s="148">
        <f>C27*C23</f>
        <v>751819.31704901252</v>
      </c>
      <c r="D29" s="149">
        <f t="shared" ref="D29:R29" si="36">D27*D23</f>
        <v>157751.04755333299</v>
      </c>
      <c r="E29" s="148">
        <f t="shared" si="36"/>
        <v>-137048.91699469922</v>
      </c>
      <c r="F29" s="149">
        <f t="shared" si="36"/>
        <v>-797914.23784810968</v>
      </c>
      <c r="G29" s="148">
        <f t="shared" si="36"/>
        <v>-141772.51007812284</v>
      </c>
      <c r="H29" s="149">
        <f t="shared" si="36"/>
        <v>323649.25245984696</v>
      </c>
      <c r="I29" s="148">
        <f t="shared" si="36"/>
        <v>215108.34462270315</v>
      </c>
      <c r="J29" s="149">
        <f t="shared" si="36"/>
        <v>86832.726269715029</v>
      </c>
      <c r="K29" s="148">
        <f t="shared" si="36"/>
        <v>35522.478928519791</v>
      </c>
      <c r="L29" s="149">
        <f t="shared" si="36"/>
        <v>-47363.305238026383</v>
      </c>
      <c r="M29" s="148">
        <f t="shared" si="36"/>
        <v>-47800.228953548663</v>
      </c>
      <c r="N29" s="149">
        <f t="shared" si="36"/>
        <v>-47800.228953548663</v>
      </c>
      <c r="O29" s="148">
        <f t="shared" si="36"/>
        <v>-2655.5682751971481</v>
      </c>
      <c r="P29" s="149">
        <f t="shared" si="36"/>
        <v>-47680.607700395114</v>
      </c>
      <c r="Q29" s="148">
        <f t="shared" si="36"/>
        <v>39011.406300323273</v>
      </c>
      <c r="R29" s="149">
        <f t="shared" si="36"/>
        <v>173083.04093399341</v>
      </c>
      <c r="S29" s="150">
        <f t="shared" si="35"/>
        <v>512742.01007579936</v>
      </c>
    </row>
    <row r="30" spans="1:19" ht="16.5" thickBot="1" x14ac:dyDescent="0.3">
      <c r="A30" s="146"/>
      <c r="B30" s="151" t="s">
        <v>251</v>
      </c>
      <c r="C30" s="152">
        <f>C28-C29</f>
        <v>-404152.58841260412</v>
      </c>
      <c r="D30" s="153">
        <f t="shared" ref="D30" si="37">D28-D29</f>
        <v>-77107.130895796887</v>
      </c>
      <c r="E30" s="152">
        <f t="shared" ref="E30" si="38">E28-E29</f>
        <v>47219.839275398408</v>
      </c>
      <c r="F30" s="153">
        <f t="shared" ref="F30" si="39">F28-F29</f>
        <v>237687.1268963638</v>
      </c>
      <c r="G30" s="152">
        <f t="shared" ref="G30" si="40">G28-G29</f>
        <v>190346.12065029924</v>
      </c>
      <c r="H30" s="153">
        <f t="shared" ref="H30" si="41">H28-H29</f>
        <v>-50536.433128011529</v>
      </c>
      <c r="I30" s="152">
        <f t="shared" ref="I30" si="42">I28-I29</f>
        <v>154093.69404061337</v>
      </c>
      <c r="J30" s="153">
        <f t="shared" ref="J30" si="43">J28-J29</f>
        <v>138755.91416664282</v>
      </c>
      <c r="K30" s="152">
        <f t="shared" ref="K30" si="44">K28-K29</f>
        <v>60567.808778104984</v>
      </c>
      <c r="L30" s="153">
        <f t="shared" ref="L30" si="45">L28-L29</f>
        <v>-106627.19870284483</v>
      </c>
      <c r="M30" s="152">
        <f t="shared" ref="M30" si="46">M28-M29</f>
        <v>-48889.68528179171</v>
      </c>
      <c r="N30" s="153">
        <f t="shared" ref="N30" si="47">N28-N29</f>
        <v>-43653.667017987973</v>
      </c>
      <c r="O30" s="152">
        <f t="shared" ref="O30" si="48">O28-O29</f>
        <v>-1507.8585750751517</v>
      </c>
      <c r="P30" s="153">
        <f t="shared" ref="P30" si="49">P28-P29</f>
        <v>5079.8956564564724</v>
      </c>
      <c r="Q30" s="152">
        <f t="shared" ref="Q30" si="50">Q28-Q29</f>
        <v>-13533.497180409937</v>
      </c>
      <c r="R30" s="153">
        <f t="shared" ref="R30" si="51">R28-R29</f>
        <v>-34644.093992154056</v>
      </c>
      <c r="S30" s="154">
        <f t="shared" si="35"/>
        <v>53098.246277202852</v>
      </c>
    </row>
    <row r="37" spans="2:56" x14ac:dyDescent="0.25">
      <c r="B37" t="s">
        <v>256</v>
      </c>
      <c r="U37" t="s">
        <v>257</v>
      </c>
    </row>
    <row r="38" spans="2:56" ht="15.75" thickBot="1" x14ac:dyDescent="0.3"/>
    <row r="39" spans="2:56" ht="30.75" thickBot="1" x14ac:dyDescent="0.3">
      <c r="B39" s="50" t="s">
        <v>252</v>
      </c>
      <c r="C39" s="155" t="s">
        <v>241</v>
      </c>
      <c r="D39" s="155" t="s">
        <v>242</v>
      </c>
      <c r="E39" s="155" t="s">
        <v>224</v>
      </c>
      <c r="F39" s="155" t="s">
        <v>225</v>
      </c>
      <c r="G39" s="155" t="s">
        <v>226</v>
      </c>
      <c r="H39" s="155" t="s">
        <v>227</v>
      </c>
      <c r="I39" s="155" t="s">
        <v>228</v>
      </c>
      <c r="J39" s="155" t="s">
        <v>229</v>
      </c>
      <c r="K39" s="155" t="s">
        <v>230</v>
      </c>
      <c r="L39" s="155" t="s">
        <v>231</v>
      </c>
      <c r="M39" s="155" t="s">
        <v>232</v>
      </c>
      <c r="N39" s="155" t="s">
        <v>233</v>
      </c>
      <c r="O39" s="155" t="s">
        <v>234</v>
      </c>
      <c r="P39" s="155" t="s">
        <v>235</v>
      </c>
      <c r="Q39" s="155" t="s">
        <v>236</v>
      </c>
      <c r="R39" s="155" t="s">
        <v>237</v>
      </c>
      <c r="S39" s="156" t="s">
        <v>30</v>
      </c>
      <c r="U39" s="50" t="s">
        <v>254</v>
      </c>
      <c r="V39" s="155" t="s">
        <v>241</v>
      </c>
      <c r="W39" s="155" t="s">
        <v>242</v>
      </c>
      <c r="X39" s="155" t="s">
        <v>224</v>
      </c>
      <c r="Y39" s="155" t="s">
        <v>225</v>
      </c>
      <c r="Z39" s="155" t="s">
        <v>226</v>
      </c>
      <c r="AA39" s="155" t="s">
        <v>227</v>
      </c>
      <c r="AB39" s="155" t="s">
        <v>228</v>
      </c>
      <c r="AC39" s="155" t="s">
        <v>229</v>
      </c>
      <c r="AD39" s="155" t="s">
        <v>230</v>
      </c>
      <c r="AE39" s="155" t="s">
        <v>231</v>
      </c>
      <c r="AF39" s="155" t="s">
        <v>232</v>
      </c>
      <c r="AG39" s="155" t="s">
        <v>233</v>
      </c>
      <c r="AH39" s="155" t="s">
        <v>234</v>
      </c>
      <c r="AI39" s="155" t="s">
        <v>235</v>
      </c>
      <c r="AJ39" s="155" t="s">
        <v>236</v>
      </c>
      <c r="AK39" s="160" t="s">
        <v>237</v>
      </c>
      <c r="AL39" s="160" t="s">
        <v>30</v>
      </c>
      <c r="AN39" s="50" t="s">
        <v>268</v>
      </c>
      <c r="AO39" s="155" t="str">
        <f>Pohjatiedot!AGF10</f>
        <v xml:space="preserve"> 0 -  4</v>
      </c>
      <c r="AP39" s="155" t="str">
        <f>Pohjatiedot!AGG10</f>
        <v xml:space="preserve"> 5 -  9</v>
      </c>
      <c r="AQ39" s="155" t="str">
        <f>Pohjatiedot!AGH10</f>
        <v>10 - 14</v>
      </c>
      <c r="AR39" s="155" t="str">
        <f>Pohjatiedot!AGI10</f>
        <v>15 - 19</v>
      </c>
      <c r="AS39" s="155" t="str">
        <f>Pohjatiedot!AGJ10</f>
        <v>20 - 24</v>
      </c>
      <c r="AT39" s="155" t="str">
        <f>Pohjatiedot!AGK10</f>
        <v>25 - 29</v>
      </c>
      <c r="AU39" s="155" t="str">
        <f>Pohjatiedot!AGL10</f>
        <v>30 - 34</v>
      </c>
      <c r="AV39" s="155" t="str">
        <f>Pohjatiedot!AGM10</f>
        <v>35 - 39</v>
      </c>
      <c r="AW39" s="155" t="str">
        <f>Pohjatiedot!AGN10</f>
        <v>40 - 44</v>
      </c>
      <c r="AX39" s="155" t="str">
        <f>Pohjatiedot!AGO10</f>
        <v>45 - 49</v>
      </c>
      <c r="AY39" s="155" t="str">
        <f>Pohjatiedot!AGP10</f>
        <v>50 - 54</v>
      </c>
      <c r="AZ39" s="155" t="str">
        <f>Pohjatiedot!AGQ10</f>
        <v>55 - 59</v>
      </c>
      <c r="BA39" s="155" t="str">
        <f>Pohjatiedot!AGR10</f>
        <v>60 - 64</v>
      </c>
      <c r="BB39" s="155" t="str">
        <f>Pohjatiedot!AGS10</f>
        <v>65 - 69</v>
      </c>
      <c r="BC39" s="155" t="str">
        <f>Pohjatiedot!AGT10</f>
        <v>70 - 74</v>
      </c>
      <c r="BD39" s="160" t="str">
        <f>Pohjatiedot!AGU10</f>
        <v>75 -</v>
      </c>
    </row>
    <row r="40" spans="2:56" x14ac:dyDescent="0.25">
      <c r="B40" s="56" t="str">
        <f>Pohjatiedot!ADZ11</f>
        <v>Uusimaa</v>
      </c>
      <c r="C40" s="35">
        <f>Pohjatiedot!AEA11</f>
        <v>778</v>
      </c>
      <c r="D40" s="35">
        <f>Pohjatiedot!AEB11</f>
        <v>754</v>
      </c>
      <c r="E40" s="35">
        <f>Pohjatiedot!AEC11</f>
        <v>711</v>
      </c>
      <c r="F40" s="35">
        <f>Pohjatiedot!AED11</f>
        <v>2906</v>
      </c>
      <c r="G40" s="35">
        <f>Pohjatiedot!AEE11</f>
        <v>6996</v>
      </c>
      <c r="H40" s="35">
        <f>Pohjatiedot!AEF11</f>
        <v>8880</v>
      </c>
      <c r="I40" s="35">
        <f>Pohjatiedot!AEG11</f>
        <v>2447</v>
      </c>
      <c r="J40" s="35">
        <f>Pohjatiedot!AEH11</f>
        <v>526</v>
      </c>
      <c r="K40" s="35">
        <f>Pohjatiedot!AEI11</f>
        <v>215</v>
      </c>
      <c r="L40" s="35">
        <f>Pohjatiedot!AEJ11</f>
        <v>116</v>
      </c>
      <c r="M40" s="35">
        <f>Pohjatiedot!AEK11</f>
        <v>-183</v>
      </c>
      <c r="N40" s="35">
        <f>Pohjatiedot!AEL11</f>
        <v>-531</v>
      </c>
      <c r="O40" s="35">
        <f>Pohjatiedot!AEM11</f>
        <v>-1584</v>
      </c>
      <c r="P40" s="35">
        <f>Pohjatiedot!AEN11</f>
        <v>-743</v>
      </c>
      <c r="Q40" s="35">
        <f>Pohjatiedot!AEO11</f>
        <v>-169</v>
      </c>
      <c r="R40" s="35">
        <f>Pohjatiedot!AEP11</f>
        <v>281</v>
      </c>
      <c r="S40" s="58">
        <f>SUM(C40:R40)</f>
        <v>21400</v>
      </c>
      <c r="U40" s="56" t="str">
        <f>Pohjatiedot!AGE11</f>
        <v>Uusimaa</v>
      </c>
      <c r="V40" s="35">
        <f>Pohjatiedot!AGF11*Muuttoliike!C40</f>
        <v>-5050715.0488668317</v>
      </c>
      <c r="W40" s="35">
        <f>Pohjatiedot!AGG11*Muuttoliike!D40</f>
        <v>-4470437.1590408254</v>
      </c>
      <c r="X40" s="35">
        <f>Pohjatiedot!AGH11*Muuttoliike!E40</f>
        <v>-3590435.5965324948</v>
      </c>
      <c r="Y40" s="35">
        <f>Pohjatiedot!AGI11*Muuttoliike!F40</f>
        <v>-6701612.7615189357</v>
      </c>
      <c r="Z40" s="35">
        <f>Pohjatiedot!AGJ11*Muuttoliike!G40</f>
        <v>-17167853.772154279</v>
      </c>
      <c r="AA40" s="35">
        <f>Pohjatiedot!AGK11*Muuttoliike!H40</f>
        <v>-1275062.4689170241</v>
      </c>
      <c r="AB40" s="35">
        <f>Pohjatiedot!AGL11*Muuttoliike!I40</f>
        <v>3468723.2511394229</v>
      </c>
      <c r="AC40" s="35">
        <f>Pohjatiedot!AGM11*Muuttoliike!J40</f>
        <v>1331977.2197118378</v>
      </c>
      <c r="AD40" s="35">
        <f>Pohjatiedot!AGN11*Muuttoliike!K40</f>
        <v>759794.74837270193</v>
      </c>
      <c r="AE40" s="35">
        <f>Pohjatiedot!AGO11*Muuttoliike!L40</f>
        <v>479008.93344879017</v>
      </c>
      <c r="AF40" s="35">
        <f>Pohjatiedot!AGP11*Muuttoliike!M40</f>
        <v>-543528.87349959312</v>
      </c>
      <c r="AG40" s="35">
        <f>Pohjatiedot!AGQ11*Muuttoliike!N40</f>
        <v>-1202049.381848342</v>
      </c>
      <c r="AH40" s="35">
        <f>Pohjatiedot!AGR11*Muuttoliike!O40</f>
        <v>-3057310.0853274562</v>
      </c>
      <c r="AI40" s="35">
        <f>Pohjatiedot!AGS11*Muuttoliike!P40</f>
        <v>158354.80208036816</v>
      </c>
      <c r="AJ40" s="35">
        <f>Pohjatiedot!AGT11*Muuttoliike!Q40</f>
        <v>152441.33424976779</v>
      </c>
      <c r="AK40" s="35">
        <f>Pohjatiedot!AGU11*Muuttoliike!R40</f>
        <v>-571418.73868730059</v>
      </c>
      <c r="AL40" s="58">
        <f>SUM(V40:AK40)</f>
        <v>-37280123.597390197</v>
      </c>
      <c r="AN40" s="56" t="str">
        <f>Pohjatiedot!AGE11</f>
        <v>Uusimaa</v>
      </c>
      <c r="AO40" s="35">
        <f>Pohjatiedot!AGF11</f>
        <v>-6491.9216566411724</v>
      </c>
      <c r="AP40" s="35">
        <f>Pohjatiedot!AGG11</f>
        <v>-5928.9617493910146</v>
      </c>
      <c r="AQ40" s="35">
        <f>Pohjatiedot!AGH11</f>
        <v>-5049.8390949824116</v>
      </c>
      <c r="AR40" s="35">
        <f>Pohjatiedot!AGI11</f>
        <v>-2306.1296495247543</v>
      </c>
      <c r="AS40" s="35">
        <f>Pohjatiedot!AGJ11</f>
        <v>-2453.95279762068</v>
      </c>
      <c r="AT40" s="35">
        <f>Pohjatiedot!AGK11</f>
        <v>-143.58811586903425</v>
      </c>
      <c r="AU40" s="35">
        <f>Pohjatiedot!AGL11</f>
        <v>1417.5411733303731</v>
      </c>
      <c r="AV40" s="35">
        <f>Pohjatiedot!AGM11</f>
        <v>2532.2760831023534</v>
      </c>
      <c r="AW40" s="35">
        <f>Pohjatiedot!AGN11</f>
        <v>3533.9290621986138</v>
      </c>
      <c r="AX40" s="35">
        <f>Pohjatiedot!AGO11</f>
        <v>4129.3873573171568</v>
      </c>
      <c r="AY40" s="35">
        <f>Pohjatiedot!AGP11</f>
        <v>2970.1031338775579</v>
      </c>
      <c r="AZ40" s="35">
        <f>Pohjatiedot!AGQ11</f>
        <v>2263.7464818236194</v>
      </c>
      <c r="BA40" s="35">
        <f>Pohjatiedot!AGR11</f>
        <v>1930.1200033632931</v>
      </c>
      <c r="BB40" s="35">
        <f>Pohjatiedot!AGS11</f>
        <v>-213.1289395428912</v>
      </c>
      <c r="BC40" s="35">
        <f>Pohjatiedot!AGT11</f>
        <v>-902.01972928856685</v>
      </c>
      <c r="BD40" s="161">
        <f>Pohjatiedot!AGU11</f>
        <v>-2033.5186430153044</v>
      </c>
    </row>
    <row r="41" spans="2:56" x14ac:dyDescent="0.25">
      <c r="B41" s="56" t="str">
        <f>Pohjatiedot!ADZ12</f>
        <v>Varsinais-Suomi</v>
      </c>
      <c r="C41" s="35">
        <f>Pohjatiedot!AEA12</f>
        <v>-12</v>
      </c>
      <c r="D41" s="35">
        <f>Pohjatiedot!AEB12</f>
        <v>132</v>
      </c>
      <c r="E41" s="35">
        <f>Pohjatiedot!AEC12</f>
        <v>55</v>
      </c>
      <c r="F41" s="35">
        <f>Pohjatiedot!AED12</f>
        <v>815</v>
      </c>
      <c r="G41" s="35">
        <f>Pohjatiedot!AEE12</f>
        <v>1691</v>
      </c>
      <c r="H41" s="35">
        <f>Pohjatiedot!AEF12</f>
        <v>-451</v>
      </c>
      <c r="I41" s="35">
        <f>Pohjatiedot!AEG12</f>
        <v>-136</v>
      </c>
      <c r="J41" s="35">
        <f>Pohjatiedot!AEH12</f>
        <v>83</v>
      </c>
      <c r="K41" s="35">
        <f>Pohjatiedot!AEI12</f>
        <v>132</v>
      </c>
      <c r="L41" s="35">
        <f>Pohjatiedot!AEJ12</f>
        <v>97</v>
      </c>
      <c r="M41" s="35">
        <f>Pohjatiedot!AEK12</f>
        <v>166</v>
      </c>
      <c r="N41" s="35">
        <f>Pohjatiedot!AEL12</f>
        <v>134</v>
      </c>
      <c r="O41" s="35">
        <f>Pohjatiedot!AEM12</f>
        <v>321</v>
      </c>
      <c r="P41" s="35">
        <f>Pohjatiedot!AEN12</f>
        <v>136</v>
      </c>
      <c r="Q41" s="35">
        <f>Pohjatiedot!AEO12</f>
        <v>120</v>
      </c>
      <c r="R41" s="35">
        <f>Pohjatiedot!AEP12</f>
        <v>38</v>
      </c>
      <c r="S41" s="58">
        <f t="shared" ref="S41:S57" si="52">SUM(C41:R41)</f>
        <v>3321</v>
      </c>
      <c r="U41" s="56" t="str">
        <f>Pohjatiedot!AGE12</f>
        <v>Varsinais-Suomi</v>
      </c>
      <c r="V41" s="35">
        <f>Pohjatiedot!AGF12*Muuttoliike!C41</f>
        <v>72965.420819298495</v>
      </c>
      <c r="W41" s="35">
        <f>Pohjatiedot!AGG12*Muuttoliike!D41</f>
        <v>-703595.71433246799</v>
      </c>
      <c r="X41" s="35">
        <f>Pohjatiedot!AGH12*Muuttoliike!E41</f>
        <v>-242448.34577465561</v>
      </c>
      <c r="Y41" s="35">
        <f>Pohjatiedot!AGI12*Muuttoliike!F41</f>
        <v>-1451495.0299686675</v>
      </c>
      <c r="Z41" s="35">
        <f>Pohjatiedot!AGJ12*Muuttoliike!G41</f>
        <v>-4032250.3895031689</v>
      </c>
      <c r="AA41" s="35">
        <f>Pohjatiedot!AGK12*Muuttoliike!H41</f>
        <v>133362.90454809996</v>
      </c>
      <c r="AB41" s="35">
        <f>Pohjatiedot!AGL12*Muuttoliike!I41</f>
        <v>-113926.64039339969</v>
      </c>
      <c r="AC41" s="35">
        <f>Pohjatiedot!AGM12*Muuttoliike!J41</f>
        <v>134009.64552583406</v>
      </c>
      <c r="AD41" s="35">
        <f>Pohjatiedot!AGN12*Muuttoliike!K41</f>
        <v>294299.88670155179</v>
      </c>
      <c r="AE41" s="35">
        <f>Pohjatiedot!AGO12*Muuttoliike!L41</f>
        <v>278403.48739979014</v>
      </c>
      <c r="AF41" s="35">
        <f>Pohjatiedot!AGP12*Muuttoliike!M41</f>
        <v>314743.79350105859</v>
      </c>
      <c r="AG41" s="35">
        <f>Pohjatiedot!AGQ12*Muuttoliike!N41</f>
        <v>186239.06614968425</v>
      </c>
      <c r="AH41" s="35">
        <f>Pohjatiedot!AGR12*Muuttoliike!O41</f>
        <v>332674.45077207225</v>
      </c>
      <c r="AI41" s="35">
        <f>Pohjatiedot!AGS12*Muuttoliike!P41</f>
        <v>-40401.409784975091</v>
      </c>
      <c r="AJ41" s="35">
        <f>Pohjatiedot!AGT12*Muuttoliike!Q41</f>
        <v>-120525.33160018417</v>
      </c>
      <c r="AK41" s="161">
        <f>Pohjatiedot!AGU12*Muuttoliike!R41</f>
        <v>5755.7134781998611</v>
      </c>
      <c r="AL41" s="58">
        <f t="shared" ref="AL41:AL57" si="53">SUM(V41:AK41)</f>
        <v>-4952188.4924619291</v>
      </c>
      <c r="AN41" s="56" t="str">
        <f>Pohjatiedot!AGE12</f>
        <v>Varsinais-Suomi</v>
      </c>
      <c r="AO41" s="35">
        <f>Pohjatiedot!AGF12</f>
        <v>-6080.451734941541</v>
      </c>
      <c r="AP41" s="35">
        <f>Pohjatiedot!AGG12</f>
        <v>-5330.2705631247572</v>
      </c>
      <c r="AQ41" s="35">
        <f>Pohjatiedot!AGH12</f>
        <v>-4408.1517413573747</v>
      </c>
      <c r="AR41" s="35">
        <f>Pohjatiedot!AGI12</f>
        <v>-1780.9754968940706</v>
      </c>
      <c r="AS41" s="35">
        <f>Pohjatiedot!AGJ12</f>
        <v>-2384.5360079853158</v>
      </c>
      <c r="AT41" s="35">
        <f>Pohjatiedot!AGK12</f>
        <v>-295.70488813325937</v>
      </c>
      <c r="AU41" s="35">
        <f>Pohjatiedot!AGL12</f>
        <v>837.69588524558594</v>
      </c>
      <c r="AV41" s="35">
        <f>Pohjatiedot!AGM12</f>
        <v>1614.5740424799283</v>
      </c>
      <c r="AW41" s="35">
        <f>Pohjatiedot!AGN12</f>
        <v>2229.5445962238773</v>
      </c>
      <c r="AX41" s="35">
        <f>Pohjatiedot!AGO12</f>
        <v>2870.1390453586614</v>
      </c>
      <c r="AY41" s="35">
        <f>Pohjatiedot!AGP12</f>
        <v>1896.0469488015578</v>
      </c>
      <c r="AZ41" s="35">
        <f>Pohjatiedot!AGQ12</f>
        <v>1389.8437772364496</v>
      </c>
      <c r="BA41" s="35">
        <f>Pohjatiedot!AGR12</f>
        <v>1036.3690055204743</v>
      </c>
      <c r="BB41" s="35">
        <f>Pohjatiedot!AGS12</f>
        <v>-297.06918959540508</v>
      </c>
      <c r="BC41" s="35">
        <f>Pohjatiedot!AGT12</f>
        <v>-1004.3777633348682</v>
      </c>
      <c r="BD41" s="161">
        <f>Pohjatiedot!AGU12</f>
        <v>151.46614416315424</v>
      </c>
    </row>
    <row r="42" spans="2:56" x14ac:dyDescent="0.25">
      <c r="B42" s="56" t="str">
        <f>Pohjatiedot!ADZ13</f>
        <v>Satakunta</v>
      </c>
      <c r="C42" s="35">
        <f>Pohjatiedot!AEA13</f>
        <v>-72</v>
      </c>
      <c r="D42" s="35">
        <f>Pohjatiedot!AEB13</f>
        <v>-143</v>
      </c>
      <c r="E42" s="35">
        <f>Pohjatiedot!AEC13</f>
        <v>-80</v>
      </c>
      <c r="F42" s="35">
        <f>Pohjatiedot!AED13</f>
        <v>-696</v>
      </c>
      <c r="G42" s="35">
        <f>Pohjatiedot!AEE13</f>
        <v>-1148</v>
      </c>
      <c r="H42" s="35">
        <f>Pohjatiedot!AEF13</f>
        <v>-620</v>
      </c>
      <c r="I42" s="35">
        <f>Pohjatiedot!AEG13</f>
        <v>-206</v>
      </c>
      <c r="J42" s="35">
        <f>Pohjatiedot!AEH13</f>
        <v>-182</v>
      </c>
      <c r="K42" s="35">
        <f>Pohjatiedot!AEI13</f>
        <v>-44</v>
      </c>
      <c r="L42" s="35">
        <f>Pohjatiedot!AEJ13</f>
        <v>-59</v>
      </c>
      <c r="M42" s="35">
        <f>Pohjatiedot!AEK13</f>
        <v>25</v>
      </c>
      <c r="N42" s="35">
        <f>Pohjatiedot!AEL13</f>
        <v>9</v>
      </c>
      <c r="O42" s="35">
        <f>Pohjatiedot!AEM13</f>
        <v>26</v>
      </c>
      <c r="P42" s="35">
        <f>Pohjatiedot!AEN13</f>
        <v>-19</v>
      </c>
      <c r="Q42" s="35">
        <f>Pohjatiedot!AEO13</f>
        <v>-33</v>
      </c>
      <c r="R42" s="35">
        <f>Pohjatiedot!AEP13</f>
        <v>-34</v>
      </c>
      <c r="S42" s="58">
        <f t="shared" si="52"/>
        <v>-3276</v>
      </c>
      <c r="U42" s="56" t="str">
        <f>Pohjatiedot!AGE13</f>
        <v>Satakunta</v>
      </c>
      <c r="V42" s="35">
        <f>Pohjatiedot!AGF13*Muuttoliike!C42</f>
        <v>376466.13401612861</v>
      </c>
      <c r="W42" s="35">
        <f>Pohjatiedot!AGG13*Muuttoliike!D42</f>
        <v>792548.20184400841</v>
      </c>
      <c r="X42" s="35">
        <f>Pohjatiedot!AGH13*Muuttoliike!E42</f>
        <v>373149.25213565479</v>
      </c>
      <c r="Y42" s="35">
        <f>Pohjatiedot!AGI13*Muuttoliike!F42</f>
        <v>1316934.6453509103</v>
      </c>
      <c r="Z42" s="35">
        <f>Pohjatiedot!AGJ13*Muuttoliike!G42</f>
        <v>2759080.3150878348</v>
      </c>
      <c r="AA42" s="35">
        <f>Pohjatiedot!AGK13*Muuttoliike!H42</f>
        <v>-30195.177147291088</v>
      </c>
      <c r="AB42" s="35">
        <f>Pohjatiedot!AGL13*Muuttoliike!I42</f>
        <v>-226755.86975394882</v>
      </c>
      <c r="AC42" s="35">
        <f>Pohjatiedot!AGM13*Muuttoliike!J42</f>
        <v>-321590.91785789205</v>
      </c>
      <c r="AD42" s="35">
        <f>Pohjatiedot!AGN13*Muuttoliike!K42</f>
        <v>-88738.920315135445</v>
      </c>
      <c r="AE42" s="35">
        <f>Pohjatiedot!AGO13*Muuttoliike!L42</f>
        <v>-151318.72809057593</v>
      </c>
      <c r="AF42" s="35">
        <f>Pohjatiedot!AGP13*Muuttoliike!M42</f>
        <v>46166.692103777277</v>
      </c>
      <c r="AG42" s="35">
        <f>Pohjatiedot!AGQ13*Muuttoliike!N42</f>
        <v>12183.882291533084</v>
      </c>
      <c r="AH42" s="35">
        <f>Pohjatiedot!AGR13*Muuttoliike!O42</f>
        <v>26453.644214749649</v>
      </c>
      <c r="AI42" s="35">
        <f>Pohjatiedot!AGS13*Muuttoliike!P42</f>
        <v>9395.2787499974129</v>
      </c>
      <c r="AJ42" s="35">
        <f>Pohjatiedot!AGT13*Muuttoliike!Q42</f>
        <v>38413.332113200246</v>
      </c>
      <c r="AK42" s="161">
        <f>Pohjatiedot!AGU13*Muuttoliike!R42</f>
        <v>15250.361498857928</v>
      </c>
      <c r="AL42" s="58">
        <f t="shared" si="53"/>
        <v>4947442.1262418097</v>
      </c>
      <c r="AN42" s="56" t="str">
        <f>Pohjatiedot!AGE13</f>
        <v>Satakunta</v>
      </c>
      <c r="AO42" s="35">
        <f>Pohjatiedot!AGF13</f>
        <v>-5228.6963057795638</v>
      </c>
      <c r="AP42" s="35">
        <f>Pohjatiedot!AGG13</f>
        <v>-5542.2951177902687</v>
      </c>
      <c r="AQ42" s="35">
        <f>Pohjatiedot!AGH13</f>
        <v>-4664.3656516956853</v>
      </c>
      <c r="AR42" s="35">
        <f>Pohjatiedot!AGI13</f>
        <v>-1892.1474789524573</v>
      </c>
      <c r="AS42" s="35">
        <f>Pohjatiedot!AGJ13</f>
        <v>-2403.3800654075217</v>
      </c>
      <c r="AT42" s="35">
        <f>Pohjatiedot!AGK13</f>
        <v>48.701898624663045</v>
      </c>
      <c r="AU42" s="35">
        <f>Pohjatiedot!AGL13</f>
        <v>1100.7566492910137</v>
      </c>
      <c r="AV42" s="35">
        <f>Pohjatiedot!AGM13</f>
        <v>1766.9830651532529</v>
      </c>
      <c r="AW42" s="35">
        <f>Pohjatiedot!AGN13</f>
        <v>2016.7936435258057</v>
      </c>
      <c r="AX42" s="35">
        <f>Pohjatiedot!AGO13</f>
        <v>2564.7242049250158</v>
      </c>
      <c r="AY42" s="35">
        <f>Pohjatiedot!AGP13</f>
        <v>1846.6676841510912</v>
      </c>
      <c r="AZ42" s="35">
        <f>Pohjatiedot!AGQ13</f>
        <v>1353.7646990592316</v>
      </c>
      <c r="BA42" s="35">
        <f>Pohjatiedot!AGR13</f>
        <v>1017.4478544134481</v>
      </c>
      <c r="BB42" s="35">
        <f>Pohjatiedot!AGS13</f>
        <v>-494.48835526302173</v>
      </c>
      <c r="BC42" s="35">
        <f>Pohjatiedot!AGT13</f>
        <v>-1164.0403670666742</v>
      </c>
      <c r="BD42" s="161">
        <f>Pohjatiedot!AGU13</f>
        <v>-448.54004408405672</v>
      </c>
    </row>
    <row r="43" spans="2:56" x14ac:dyDescent="0.25">
      <c r="B43" s="56" t="str">
        <f>Pohjatiedot!ADZ14</f>
        <v>Kanta-Häme</v>
      </c>
      <c r="C43" s="35">
        <f>Pohjatiedot!AEA14</f>
        <v>-49</v>
      </c>
      <c r="D43" s="35">
        <f>Pohjatiedot!AEB14</f>
        <v>-42</v>
      </c>
      <c r="E43" s="35">
        <f>Pohjatiedot!AEC14</f>
        <v>-43</v>
      </c>
      <c r="F43" s="35">
        <f>Pohjatiedot!AED14</f>
        <v>-925</v>
      </c>
      <c r="G43" s="35">
        <f>Pohjatiedot!AEE14</f>
        <v>-1451</v>
      </c>
      <c r="H43" s="35">
        <f>Pohjatiedot!AEF14</f>
        <v>-259</v>
      </c>
      <c r="I43" s="35">
        <f>Pohjatiedot!AEG14</f>
        <v>-78</v>
      </c>
      <c r="J43" s="35">
        <f>Pohjatiedot!AEH14</f>
        <v>31</v>
      </c>
      <c r="K43" s="35">
        <f>Pohjatiedot!AEI14</f>
        <v>-5</v>
      </c>
      <c r="L43" s="35">
        <f>Pohjatiedot!AEJ14</f>
        <v>-26</v>
      </c>
      <c r="M43" s="35">
        <f>Pohjatiedot!AEK14</f>
        <v>-41</v>
      </c>
      <c r="N43" s="35">
        <f>Pohjatiedot!AEL14</f>
        <v>58</v>
      </c>
      <c r="O43" s="35">
        <f>Pohjatiedot!AEM14</f>
        <v>111</v>
      </c>
      <c r="P43" s="35">
        <f>Pohjatiedot!AEN14</f>
        <v>102</v>
      </c>
      <c r="Q43" s="35">
        <f>Pohjatiedot!AEO14</f>
        <v>32</v>
      </c>
      <c r="R43" s="35">
        <f>Pohjatiedot!AEP14</f>
        <v>9</v>
      </c>
      <c r="S43" s="58">
        <f t="shared" si="52"/>
        <v>-2576</v>
      </c>
      <c r="U43" s="56" t="str">
        <f>Pohjatiedot!AGE14</f>
        <v>Kanta-Häme</v>
      </c>
      <c r="V43" s="35">
        <f>Pohjatiedot!AGF14*Muuttoliike!C43</f>
        <v>285492.27987631434</v>
      </c>
      <c r="W43" s="35">
        <f>Pohjatiedot!AGG14*Muuttoliike!D43</f>
        <v>236176.65508640493</v>
      </c>
      <c r="X43" s="35">
        <f>Pohjatiedot!AGH14*Muuttoliike!E43</f>
        <v>185406.57868319339</v>
      </c>
      <c r="Y43" s="35">
        <f>Pohjatiedot!AGI14*Muuttoliike!F43</f>
        <v>1622367.0491898719</v>
      </c>
      <c r="Z43" s="35">
        <f>Pohjatiedot!AGJ14*Muuttoliike!G43</f>
        <v>3929665.0014562099</v>
      </c>
      <c r="AA43" s="35">
        <f>Pohjatiedot!AGK14*Muuttoliike!H43</f>
        <v>72250.880102173876</v>
      </c>
      <c r="AB43" s="35">
        <f>Pohjatiedot!AGL14*Muuttoliike!I43</f>
        <v>-64726.598930058091</v>
      </c>
      <c r="AC43" s="35">
        <f>Pohjatiedot!AGM14*Muuttoliike!J43</f>
        <v>49902.223231023614</v>
      </c>
      <c r="AD43" s="35">
        <f>Pohjatiedot!AGN14*Muuttoliike!K43</f>
        <v>-10974.716035051697</v>
      </c>
      <c r="AE43" s="35">
        <f>Pohjatiedot!AGO14*Muuttoliike!L43</f>
        <v>-72725.647386854369</v>
      </c>
      <c r="AF43" s="35">
        <f>Pohjatiedot!AGP14*Muuttoliike!M43</f>
        <v>-85632.10315214016</v>
      </c>
      <c r="AG43" s="35">
        <f>Pohjatiedot!AGQ14*Muuttoliike!N43</f>
        <v>86102.680404787796</v>
      </c>
      <c r="AH43" s="35">
        <f>Pohjatiedot!AGR14*Muuttoliike!O43</f>
        <v>124718.49547739235</v>
      </c>
      <c r="AI43" s="35">
        <f>Pohjatiedot!AGS14*Muuttoliike!P43</f>
        <v>-20688.066168224643</v>
      </c>
      <c r="AJ43" s="35">
        <f>Pohjatiedot!AGT14*Muuttoliike!Q43</f>
        <v>-26562.580544858472</v>
      </c>
      <c r="AK43" s="161">
        <f>Pohjatiedot!AGU14*Muuttoliike!R43</f>
        <v>4576.926231793499</v>
      </c>
      <c r="AL43" s="58">
        <f t="shared" si="53"/>
        <v>6315349.0575219784</v>
      </c>
      <c r="AN43" s="56" t="str">
        <f>Pohjatiedot!AGE14</f>
        <v>Kanta-Häme</v>
      </c>
      <c r="AO43" s="35">
        <f>Pohjatiedot!AGF14</f>
        <v>-5826.3730587002929</v>
      </c>
      <c r="AP43" s="35">
        <f>Pohjatiedot!AGG14</f>
        <v>-5623.2536925334507</v>
      </c>
      <c r="AQ43" s="35">
        <f>Pohjatiedot!AGH14</f>
        <v>-4311.7808996091489</v>
      </c>
      <c r="AR43" s="35">
        <f>Pohjatiedot!AGI14</f>
        <v>-1753.9103234485101</v>
      </c>
      <c r="AS43" s="35">
        <f>Pohjatiedot!AGJ14</f>
        <v>-2708.246038219304</v>
      </c>
      <c r="AT43" s="35">
        <f>Pohjatiedot!AGK14</f>
        <v>-278.96092703542035</v>
      </c>
      <c r="AU43" s="35">
        <f>Pohjatiedot!AGL14</f>
        <v>829.82819141100117</v>
      </c>
      <c r="AV43" s="35">
        <f>Pohjatiedot!AGM14</f>
        <v>1609.7491364846328</v>
      </c>
      <c r="AW43" s="35">
        <f>Pohjatiedot!AGN14</f>
        <v>2194.9432070103394</v>
      </c>
      <c r="AX43" s="35">
        <f>Pohjatiedot!AGO14</f>
        <v>2797.1402841097834</v>
      </c>
      <c r="AY43" s="35">
        <f>Pohjatiedot!AGP14</f>
        <v>2088.5878817595162</v>
      </c>
      <c r="AZ43" s="35">
        <f>Pohjatiedot!AGQ14</f>
        <v>1484.5289724963413</v>
      </c>
      <c r="BA43" s="35">
        <f>Pohjatiedot!AGR14</f>
        <v>1123.5900493458771</v>
      </c>
      <c r="BB43" s="35">
        <f>Pohjatiedot!AGS14</f>
        <v>-202.82417811984942</v>
      </c>
      <c r="BC43" s="35">
        <f>Pohjatiedot!AGT14</f>
        <v>-830.08064202682726</v>
      </c>
      <c r="BD43" s="161">
        <f>Pohjatiedot!AGU14</f>
        <v>508.54735908816656</v>
      </c>
    </row>
    <row r="44" spans="2:56" x14ac:dyDescent="0.25">
      <c r="B44" s="56" t="str">
        <f>Pohjatiedot!ADZ15</f>
        <v>Pirkanmaa</v>
      </c>
      <c r="C44" s="35">
        <f>Pohjatiedot!AEA15</f>
        <v>154</v>
      </c>
      <c r="D44" s="35">
        <f>Pohjatiedot!AEB15</f>
        <v>122</v>
      </c>
      <c r="E44" s="35">
        <f>Pohjatiedot!AEC15</f>
        <v>167</v>
      </c>
      <c r="F44" s="35">
        <f>Pohjatiedot!AED15</f>
        <v>1908</v>
      </c>
      <c r="G44" s="35">
        <f>Pohjatiedot!AEE15</f>
        <v>2782</v>
      </c>
      <c r="H44" s="35">
        <f>Pohjatiedot!AEF15</f>
        <v>165</v>
      </c>
      <c r="I44" s="35">
        <f>Pohjatiedot!AEG15</f>
        <v>80</v>
      </c>
      <c r="J44" s="35">
        <f>Pohjatiedot!AEH15</f>
        <v>193</v>
      </c>
      <c r="K44" s="35">
        <f>Pohjatiedot!AEI15</f>
        <v>98</v>
      </c>
      <c r="L44" s="35">
        <f>Pohjatiedot!AEJ15</f>
        <v>129</v>
      </c>
      <c r="M44" s="35">
        <f>Pohjatiedot!AEK15</f>
        <v>11</v>
      </c>
      <c r="N44" s="35">
        <f>Pohjatiedot!AEL15</f>
        <v>160</v>
      </c>
      <c r="O44" s="35">
        <f>Pohjatiedot!AEM15</f>
        <v>299</v>
      </c>
      <c r="P44" s="35">
        <f>Pohjatiedot!AEN15</f>
        <v>194</v>
      </c>
      <c r="Q44" s="35">
        <f>Pohjatiedot!AEO15</f>
        <v>86</v>
      </c>
      <c r="R44" s="35">
        <f>Pohjatiedot!AEP15</f>
        <v>58</v>
      </c>
      <c r="S44" s="58">
        <f t="shared" si="52"/>
        <v>6606</v>
      </c>
      <c r="U44" s="56" t="str">
        <f>Pohjatiedot!AGE15</f>
        <v>Pirkanmaa</v>
      </c>
      <c r="V44" s="35">
        <f>Pohjatiedot!AGF15*Muuttoliike!C44</f>
        <v>-794867.96852396021</v>
      </c>
      <c r="W44" s="35">
        <f>Pohjatiedot!AGG15*Muuttoliike!D44</f>
        <v>-591790.23436704895</v>
      </c>
      <c r="X44" s="35">
        <f>Pohjatiedot!AGH15*Muuttoliike!E44</f>
        <v>-679808.59826831031</v>
      </c>
      <c r="Y44" s="35">
        <f>Pohjatiedot!AGI15*Muuttoliike!F44</f>
        <v>-2984417.168601037</v>
      </c>
      <c r="Z44" s="35">
        <f>Pohjatiedot!AGJ15*Muuttoliike!G44</f>
        <v>-6615557.4217690481</v>
      </c>
      <c r="AA44" s="35">
        <f>Pohjatiedot!AGK15*Muuttoliike!H44</f>
        <v>-42992.566412318905</v>
      </c>
      <c r="AB44" s="35">
        <f>Pohjatiedot!AGL15*Muuttoliike!I44</f>
        <v>85037.878976172768</v>
      </c>
      <c r="AC44" s="35">
        <f>Pohjatiedot!AGM15*Muuttoliike!J44</f>
        <v>376828.84862234513</v>
      </c>
      <c r="AD44" s="35">
        <f>Pohjatiedot!AGN15*Muuttoliike!K44</f>
        <v>257410.3189054722</v>
      </c>
      <c r="AE44" s="35">
        <f>Pohjatiedot!AGO15*Muuttoliike!L44</f>
        <v>405500.44203237043</v>
      </c>
      <c r="AF44" s="35">
        <f>Pohjatiedot!AGP15*Muuttoliike!M44</f>
        <v>20663.968530961378</v>
      </c>
      <c r="AG44" s="35">
        <f>Pohjatiedot!AGQ15*Muuttoliike!N44</f>
        <v>223361.26638204092</v>
      </c>
      <c r="AH44" s="35">
        <f>Pohjatiedot!AGR15*Muuttoliike!O44</f>
        <v>279977.47749382188</v>
      </c>
      <c r="AI44" s="35">
        <f>Pohjatiedot!AGS15*Muuttoliike!P44</f>
        <v>-133942.30057607769</v>
      </c>
      <c r="AJ44" s="35">
        <f>Pohjatiedot!AGT15*Muuttoliike!Q44</f>
        <v>-108578.70984949627</v>
      </c>
      <c r="AK44" s="161">
        <f>Pohjatiedot!AGU15*Muuttoliike!R44</f>
        <v>-11729.858784011372</v>
      </c>
      <c r="AL44" s="58">
        <f t="shared" si="53"/>
        <v>-10314904.626208119</v>
      </c>
      <c r="AN44" s="56" t="str">
        <f>Pohjatiedot!AGE15</f>
        <v>Pirkanmaa</v>
      </c>
      <c r="AO44" s="35">
        <f>Pohjatiedot!AGF15</f>
        <v>-5161.4803150906509</v>
      </c>
      <c r="AP44" s="35">
        <f>Pohjatiedot!AGG15</f>
        <v>-4850.7396259594179</v>
      </c>
      <c r="AQ44" s="35">
        <f>Pohjatiedot!AGH15</f>
        <v>-4070.7101692713195</v>
      </c>
      <c r="AR44" s="35">
        <f>Pohjatiedot!AGI15</f>
        <v>-1564.1599416147992</v>
      </c>
      <c r="AS44" s="35">
        <f>Pohjatiedot!AGJ15</f>
        <v>-2377.9861329148266</v>
      </c>
      <c r="AT44" s="35">
        <f>Pohjatiedot!AGK15</f>
        <v>-260.56100855950854</v>
      </c>
      <c r="AU44" s="35">
        <f>Pohjatiedot!AGL15</f>
        <v>1062.9734872021595</v>
      </c>
      <c r="AV44" s="35">
        <f>Pohjatiedot!AGM15</f>
        <v>1952.4810809447936</v>
      </c>
      <c r="AW44" s="35">
        <f>Pohjatiedot!AGN15</f>
        <v>2626.6359071986958</v>
      </c>
      <c r="AX44" s="35">
        <f>Pohjatiedot!AGO15</f>
        <v>3143.4142793207011</v>
      </c>
      <c r="AY44" s="35">
        <f>Pohjatiedot!AGP15</f>
        <v>1878.5425937237615</v>
      </c>
      <c r="AZ44" s="35">
        <f>Pohjatiedot!AGQ15</f>
        <v>1396.0079148877558</v>
      </c>
      <c r="BA44" s="35">
        <f>Pohjatiedot!AGR15</f>
        <v>936.37952339070853</v>
      </c>
      <c r="BB44" s="35">
        <f>Pohjatiedot!AGS15</f>
        <v>-690.42422977359638</v>
      </c>
      <c r="BC44" s="35">
        <f>Pohjatiedot!AGT15</f>
        <v>-1262.5431377848404</v>
      </c>
      <c r="BD44" s="161">
        <f>Pohjatiedot!AGU15</f>
        <v>-202.23894455192021</v>
      </c>
    </row>
    <row r="45" spans="2:56" x14ac:dyDescent="0.25">
      <c r="B45" s="56" t="str">
        <f>Pohjatiedot!ADZ16</f>
        <v>Päijät-Häme</v>
      </c>
      <c r="C45" s="35">
        <f>Pohjatiedot!AEA16</f>
        <v>120</v>
      </c>
      <c r="D45" s="35">
        <f>Pohjatiedot!AEB16</f>
        <v>31</v>
      </c>
      <c r="E45" s="35">
        <f>Pohjatiedot!AEC16</f>
        <v>7</v>
      </c>
      <c r="F45" s="35">
        <f>Pohjatiedot!AED16</f>
        <v>-319</v>
      </c>
      <c r="G45" s="35">
        <f>Pohjatiedot!AEE16</f>
        <v>-929</v>
      </c>
      <c r="H45" s="35">
        <f>Pohjatiedot!AEF16</f>
        <v>-72</v>
      </c>
      <c r="I45" s="35">
        <f>Pohjatiedot!AEG16</f>
        <v>-16</v>
      </c>
      <c r="J45" s="35">
        <f>Pohjatiedot!AEH16</f>
        <v>83</v>
      </c>
      <c r="K45" s="35">
        <f>Pohjatiedot!AEI16</f>
        <v>33</v>
      </c>
      <c r="L45" s="35">
        <f>Pohjatiedot!AEJ16</f>
        <v>28</v>
      </c>
      <c r="M45" s="35">
        <f>Pohjatiedot!AEK16</f>
        <v>72</v>
      </c>
      <c r="N45" s="35">
        <f>Pohjatiedot!AEL16</f>
        <v>131</v>
      </c>
      <c r="O45" s="35">
        <f>Pohjatiedot!AEM16</f>
        <v>203</v>
      </c>
      <c r="P45" s="35">
        <f>Pohjatiedot!AEN16</f>
        <v>139</v>
      </c>
      <c r="Q45" s="35">
        <f>Pohjatiedot!AEO16</f>
        <v>32</v>
      </c>
      <c r="R45" s="35">
        <f>Pohjatiedot!AEP16</f>
        <v>27</v>
      </c>
      <c r="S45" s="58">
        <f t="shared" si="52"/>
        <v>-430</v>
      </c>
      <c r="U45" s="56" t="str">
        <f>Pohjatiedot!AGE16</f>
        <v>Päijät-Häme</v>
      </c>
      <c r="V45" s="35">
        <f>Pohjatiedot!AGF16*Muuttoliike!C45</f>
        <v>-698426.79056047904</v>
      </c>
      <c r="W45" s="35">
        <f>Pohjatiedot!AGG16*Muuttoliike!D45</f>
        <v>-162466.55001679677</v>
      </c>
      <c r="X45" s="35">
        <f>Pohjatiedot!AGH16*Muuttoliike!E45</f>
        <v>-32154.435641748219</v>
      </c>
      <c r="Y45" s="35">
        <f>Pohjatiedot!AGI16*Muuttoliike!F45</f>
        <v>519412.92489764991</v>
      </c>
      <c r="Z45" s="35">
        <f>Pohjatiedot!AGJ16*Muuttoliike!G45</f>
        <v>2360923.475999963</v>
      </c>
      <c r="AA45" s="35">
        <f>Pohjatiedot!AGK16*Muuttoliike!H45</f>
        <v>20239.806888094976</v>
      </c>
      <c r="AB45" s="35">
        <f>Pohjatiedot!AGL16*Muuttoliike!I45</f>
        <v>-13652.073997146515</v>
      </c>
      <c r="AC45" s="35">
        <f>Pohjatiedot!AGM16*Muuttoliike!J45</f>
        <v>128311.83082811181</v>
      </c>
      <c r="AD45" s="35">
        <f>Pohjatiedot!AGN16*Muuttoliike!K45</f>
        <v>67821.797461845781</v>
      </c>
      <c r="AE45" s="35">
        <f>Pohjatiedot!AGO16*Muuttoliike!L45</f>
        <v>68580.033968953183</v>
      </c>
      <c r="AF45" s="35">
        <f>Pohjatiedot!AGP16*Muuttoliike!M45</f>
        <v>139587.47135412332</v>
      </c>
      <c r="AG45" s="35">
        <f>Pohjatiedot!AGQ16*Muuttoliike!N45</f>
        <v>185619.76409445325</v>
      </c>
      <c r="AH45" s="35">
        <f>Pohjatiedot!AGR16*Muuttoliike!O45</f>
        <v>222792.31876088554</v>
      </c>
      <c r="AI45" s="35">
        <f>Pohjatiedot!AGS16*Muuttoliike!P45</f>
        <v>16733.328736185344</v>
      </c>
      <c r="AJ45" s="35">
        <f>Pohjatiedot!AGT16*Muuttoliike!Q45</f>
        <v>-17181.81997160225</v>
      </c>
      <c r="AK45" s="161">
        <f>Pohjatiedot!AGU16*Muuttoliike!R45</f>
        <v>21394.949599254782</v>
      </c>
      <c r="AL45" s="58">
        <f t="shared" si="53"/>
        <v>2827536.032401748</v>
      </c>
      <c r="AN45" s="56" t="str">
        <f>Pohjatiedot!AGE16</f>
        <v>Päijät-Häme</v>
      </c>
      <c r="AO45" s="35">
        <f>Pohjatiedot!AGF16</f>
        <v>-5820.2232546706591</v>
      </c>
      <c r="AP45" s="35">
        <f>Pohjatiedot!AGG16</f>
        <v>-5240.8564521547341</v>
      </c>
      <c r="AQ45" s="35">
        <f>Pohjatiedot!AGH16</f>
        <v>-4593.4908059640311</v>
      </c>
      <c r="AR45" s="35">
        <f>Pohjatiedot!AGI16</f>
        <v>-1628.2536830647332</v>
      </c>
      <c r="AS45" s="35">
        <f>Pohjatiedot!AGJ16</f>
        <v>-2541.3600387513056</v>
      </c>
      <c r="AT45" s="35">
        <f>Pohjatiedot!AGK16</f>
        <v>-281.10842900131911</v>
      </c>
      <c r="AU45" s="35">
        <f>Pohjatiedot!AGL16</f>
        <v>853.25462482165722</v>
      </c>
      <c r="AV45" s="35">
        <f>Pohjatiedot!AGM16</f>
        <v>1545.9256726278531</v>
      </c>
      <c r="AW45" s="35">
        <f>Pohjatiedot!AGN16</f>
        <v>2055.2059836922963</v>
      </c>
      <c r="AX45" s="35">
        <f>Pohjatiedot!AGO16</f>
        <v>2449.2869274626137</v>
      </c>
      <c r="AY45" s="35">
        <f>Pohjatiedot!AGP16</f>
        <v>1938.7148799183797</v>
      </c>
      <c r="AZ45" s="35">
        <f>Pohjatiedot!AGQ16</f>
        <v>1416.9447640797957</v>
      </c>
      <c r="BA45" s="35">
        <f>Pohjatiedot!AGR16</f>
        <v>1097.4991071964805</v>
      </c>
      <c r="BB45" s="35">
        <f>Pohjatiedot!AGS16</f>
        <v>120.38365997255642</v>
      </c>
      <c r="BC45" s="35">
        <f>Pohjatiedot!AGT16</f>
        <v>-536.93187411257031</v>
      </c>
      <c r="BD45" s="161">
        <f>Pohjatiedot!AGU16</f>
        <v>792.40554071314</v>
      </c>
    </row>
    <row r="46" spans="2:56" x14ac:dyDescent="0.25">
      <c r="B46" s="56" t="str">
        <f>Pohjatiedot!ADZ17</f>
        <v>Kymenlaakso</v>
      </c>
      <c r="C46" s="35">
        <f>Pohjatiedot!AEA17</f>
        <v>-242</v>
      </c>
      <c r="D46" s="35">
        <f>Pohjatiedot!AEB17</f>
        <v>-148</v>
      </c>
      <c r="E46" s="35">
        <f>Pohjatiedot!AEC17</f>
        <v>-140</v>
      </c>
      <c r="F46" s="35">
        <f>Pohjatiedot!AED17</f>
        <v>-984</v>
      </c>
      <c r="G46" s="35">
        <f>Pohjatiedot!AEE17</f>
        <v>-1221</v>
      </c>
      <c r="H46" s="35">
        <f>Pohjatiedot!AEF17</f>
        <v>-404</v>
      </c>
      <c r="I46" s="35">
        <f>Pohjatiedot!AEG17</f>
        <v>-216</v>
      </c>
      <c r="J46" s="35">
        <f>Pohjatiedot!AEH17</f>
        <v>-123</v>
      </c>
      <c r="K46" s="35">
        <f>Pohjatiedot!AEI17</f>
        <v>-118</v>
      </c>
      <c r="L46" s="35">
        <f>Pohjatiedot!AEJ17</f>
        <v>-21</v>
      </c>
      <c r="M46" s="35">
        <f>Pohjatiedot!AEK17</f>
        <v>-47</v>
      </c>
      <c r="N46" s="35">
        <f>Pohjatiedot!AEL17</f>
        <v>-21</v>
      </c>
      <c r="O46" s="35">
        <f>Pohjatiedot!AEM17</f>
        <v>43</v>
      </c>
      <c r="P46" s="35">
        <f>Pohjatiedot!AEN17</f>
        <v>59</v>
      </c>
      <c r="Q46" s="35">
        <f>Pohjatiedot!AEO17</f>
        <v>-9</v>
      </c>
      <c r="R46" s="35">
        <f>Pohjatiedot!AEP17</f>
        <v>47</v>
      </c>
      <c r="S46" s="58">
        <f t="shared" si="52"/>
        <v>-3545</v>
      </c>
      <c r="U46" s="56" t="str">
        <f>Pohjatiedot!AGE17</f>
        <v>Kymenlaakso</v>
      </c>
      <c r="V46" s="35">
        <f>Pohjatiedot!AGF17*Muuttoliike!C46</f>
        <v>1647993.8692578757</v>
      </c>
      <c r="W46" s="35">
        <f>Pohjatiedot!AGG17*Muuttoliike!D46</f>
        <v>949537.9678519154</v>
      </c>
      <c r="X46" s="35">
        <f>Pohjatiedot!AGH17*Muuttoliike!E46</f>
        <v>719230.00282085268</v>
      </c>
      <c r="Y46" s="35">
        <f>Pohjatiedot!AGI17*Muuttoliike!F46</f>
        <v>2227027.9690512237</v>
      </c>
      <c r="Z46" s="35">
        <f>Pohjatiedot!AGJ17*Muuttoliike!G46</f>
        <v>3269584.481937875</v>
      </c>
      <c r="AA46" s="35">
        <f>Pohjatiedot!AGK17*Muuttoliike!H46</f>
        <v>130283.86159797136</v>
      </c>
      <c r="AB46" s="35">
        <f>Pohjatiedot!AGL17*Muuttoliike!I46</f>
        <v>-156018.61866692867</v>
      </c>
      <c r="AC46" s="35">
        <f>Pohjatiedot!AGM17*Muuttoliike!J46</f>
        <v>-173531.90888240188</v>
      </c>
      <c r="AD46" s="35">
        <f>Pohjatiedot!AGN17*Muuttoliike!K46</f>
        <v>-216998.07420911899</v>
      </c>
      <c r="AE46" s="35">
        <f>Pohjatiedot!AGO17*Muuttoliike!L46</f>
        <v>-48834.429068545651</v>
      </c>
      <c r="AF46" s="35">
        <f>Pohjatiedot!AGP17*Muuttoliike!M46</f>
        <v>-95405.455128396119</v>
      </c>
      <c r="AG46" s="35">
        <f>Pohjatiedot!AGQ17*Muuttoliike!N46</f>
        <v>-32357.021367252593</v>
      </c>
      <c r="AH46" s="35">
        <f>Pohjatiedot!AGR17*Muuttoliike!O46</f>
        <v>50878.922086566614</v>
      </c>
      <c r="AI46" s="35">
        <f>Pohjatiedot!AGS17*Muuttoliike!P46</f>
        <v>-9031.124462549662</v>
      </c>
      <c r="AJ46" s="35">
        <f>Pohjatiedot!AGT17*Muuttoliike!Q46</f>
        <v>5813.6054481654528</v>
      </c>
      <c r="AK46" s="161">
        <f>Pohjatiedot!AGU17*Muuttoliike!R46</f>
        <v>10526.519054665665</v>
      </c>
      <c r="AL46" s="58">
        <f t="shared" si="53"/>
        <v>8278700.5673219208</v>
      </c>
      <c r="AN46" s="56" t="str">
        <f>Pohjatiedot!AGE17</f>
        <v>Kymenlaakso</v>
      </c>
      <c r="AO46" s="35">
        <f>Pohjatiedot!AGF17</f>
        <v>-6809.8920217267596</v>
      </c>
      <c r="AP46" s="35">
        <f>Pohjatiedot!AGG17</f>
        <v>-6415.7970800805097</v>
      </c>
      <c r="AQ46" s="35">
        <f>Pohjatiedot!AGH17</f>
        <v>-5137.3571630060906</v>
      </c>
      <c r="AR46" s="35">
        <f>Pohjatiedot!AGI17</f>
        <v>-2263.2398059463658</v>
      </c>
      <c r="AS46" s="35">
        <f>Pohjatiedot!AGJ17</f>
        <v>-2677.792368499488</v>
      </c>
      <c r="AT46" s="35">
        <f>Pohjatiedot!AGK17</f>
        <v>-322.48480593557269</v>
      </c>
      <c r="AU46" s="35">
        <f>Pohjatiedot!AGL17</f>
        <v>722.30841975429939</v>
      </c>
      <c r="AV46" s="35">
        <f>Pohjatiedot!AGM17</f>
        <v>1410.8285274992022</v>
      </c>
      <c r="AW46" s="35">
        <f>Pohjatiedot!AGN17</f>
        <v>1838.9667305857542</v>
      </c>
      <c r="AX46" s="35">
        <f>Pohjatiedot!AGO17</f>
        <v>2325.4490032640788</v>
      </c>
      <c r="AY46" s="35">
        <f>Pohjatiedot!AGP17</f>
        <v>2029.9033006041727</v>
      </c>
      <c r="AZ46" s="35">
        <f>Pohjatiedot!AGQ17</f>
        <v>1540.8105412977425</v>
      </c>
      <c r="BA46" s="35">
        <f>Pohjatiedot!AGR17</f>
        <v>1183.2307461992236</v>
      </c>
      <c r="BB46" s="35">
        <f>Pohjatiedot!AGS17</f>
        <v>-153.06990614490951</v>
      </c>
      <c r="BC46" s="35">
        <f>Pohjatiedot!AGT17</f>
        <v>-645.95616090727253</v>
      </c>
      <c r="BD46" s="161">
        <f>Pohjatiedot!AGU17</f>
        <v>223.96849052480138</v>
      </c>
    </row>
    <row r="47" spans="2:56" x14ac:dyDescent="0.25">
      <c r="B47" s="56" t="str">
        <f>Pohjatiedot!ADZ18</f>
        <v>Etelä-Karjala</v>
      </c>
      <c r="C47" s="35">
        <f>Pohjatiedot!AEA18</f>
        <v>-54</v>
      </c>
      <c r="D47" s="35">
        <f>Pohjatiedot!AEB18</f>
        <v>-31</v>
      </c>
      <c r="E47" s="35">
        <f>Pohjatiedot!AEC18</f>
        <v>-46</v>
      </c>
      <c r="F47" s="35">
        <f>Pohjatiedot!AED18</f>
        <v>-47</v>
      </c>
      <c r="G47" s="35">
        <f>Pohjatiedot!AEE18</f>
        <v>-582</v>
      </c>
      <c r="H47" s="35">
        <f>Pohjatiedot!AEF18</f>
        <v>-609</v>
      </c>
      <c r="I47" s="35">
        <f>Pohjatiedot!AEG18</f>
        <v>-180</v>
      </c>
      <c r="J47" s="35">
        <f>Pohjatiedot!AEH18</f>
        <v>-33</v>
      </c>
      <c r="K47" s="35">
        <f>Pohjatiedot!AEI18</f>
        <v>-25</v>
      </c>
      <c r="L47" s="35">
        <f>Pohjatiedot!AEJ18</f>
        <v>12</v>
      </c>
      <c r="M47" s="35">
        <f>Pohjatiedot!AEK18</f>
        <v>36</v>
      </c>
      <c r="N47" s="35">
        <f>Pohjatiedot!AEL18</f>
        <v>-13</v>
      </c>
      <c r="O47" s="35">
        <f>Pohjatiedot!AEM18</f>
        <v>22</v>
      </c>
      <c r="P47" s="35">
        <f>Pohjatiedot!AEN18</f>
        <v>14</v>
      </c>
      <c r="Q47" s="35">
        <f>Pohjatiedot!AEO18</f>
        <v>15</v>
      </c>
      <c r="R47" s="35">
        <f>Pohjatiedot!AEP18</f>
        <v>-21</v>
      </c>
      <c r="S47" s="58">
        <f t="shared" si="52"/>
        <v>-1542</v>
      </c>
      <c r="U47" s="56" t="str">
        <f>Pohjatiedot!AGE18</f>
        <v>Etelä-Karjala</v>
      </c>
      <c r="V47" s="35">
        <f>Pohjatiedot!AGF18*Muuttoliike!C47</f>
        <v>308679.89320977102</v>
      </c>
      <c r="W47" s="35">
        <f>Pohjatiedot!AGG18*Muuttoliike!D47</f>
        <v>197308.64894613839</v>
      </c>
      <c r="X47" s="35">
        <f>Pohjatiedot!AGH18*Muuttoliike!E47</f>
        <v>242025.62500266708</v>
      </c>
      <c r="Y47" s="35">
        <f>Pohjatiedot!AGI18*Muuttoliike!F47</f>
        <v>93999.468692439026</v>
      </c>
      <c r="Z47" s="35">
        <f>Pohjatiedot!AGJ18*Muuttoliike!G47</f>
        <v>1537452.7799253385</v>
      </c>
      <c r="AA47" s="35">
        <f>Pohjatiedot!AGK18*Muuttoliike!H47</f>
        <v>213464.20654808698</v>
      </c>
      <c r="AB47" s="35">
        <f>Pohjatiedot!AGL18*Muuttoliike!I47</f>
        <v>-148293.44255691671</v>
      </c>
      <c r="AC47" s="35">
        <f>Pohjatiedot!AGM18*Muuttoliike!J47</f>
        <v>-46890.073591506422</v>
      </c>
      <c r="AD47" s="35">
        <f>Pohjatiedot!AGN18*Muuttoliike!K47</f>
        <v>-48370.608081670274</v>
      </c>
      <c r="AE47" s="35">
        <f>Pohjatiedot!AGO18*Muuttoliike!L47</f>
        <v>27360.088902969361</v>
      </c>
      <c r="AF47" s="35">
        <f>Pohjatiedot!AGP18*Muuttoliike!M47</f>
        <v>67306.561358539664</v>
      </c>
      <c r="AG47" s="35">
        <f>Pohjatiedot!AGQ18*Muuttoliike!N47</f>
        <v>-20302.803016551643</v>
      </c>
      <c r="AH47" s="35">
        <f>Pohjatiedot!AGR18*Muuttoliike!O47</f>
        <v>23065.720661445546</v>
      </c>
      <c r="AI47" s="35">
        <f>Pohjatiedot!AGS18*Muuttoliike!P47</f>
        <v>-6446.7099224473004</v>
      </c>
      <c r="AJ47" s="35">
        <f>Pohjatiedot!AGT18*Muuttoliike!Q47</f>
        <v>-13318.133399914577</v>
      </c>
      <c r="AK47" s="161">
        <f>Pohjatiedot!AGU18*Muuttoliike!R47</f>
        <v>-35447.115075150214</v>
      </c>
      <c r="AL47" s="58">
        <f t="shared" si="53"/>
        <v>2391594.107603238</v>
      </c>
      <c r="AN47" s="56" t="str">
        <f>Pohjatiedot!AGE18</f>
        <v>Etelä-Karjala</v>
      </c>
      <c r="AO47" s="35">
        <f>Pohjatiedot!AGF18</f>
        <v>-5716.2943186994635</v>
      </c>
      <c r="AP47" s="35">
        <f>Pohjatiedot!AGG18</f>
        <v>-6364.7951272947867</v>
      </c>
      <c r="AQ47" s="35">
        <f>Pohjatiedot!AGH18</f>
        <v>-5261.4266304927623</v>
      </c>
      <c r="AR47" s="35">
        <f>Pohjatiedot!AGI18</f>
        <v>-1999.9886955838092</v>
      </c>
      <c r="AS47" s="35">
        <f>Pohjatiedot!AGJ18</f>
        <v>-2641.6714431706846</v>
      </c>
      <c r="AT47" s="35">
        <f>Pohjatiedot!AGK18</f>
        <v>-350.51593850260588</v>
      </c>
      <c r="AU47" s="35">
        <f>Pohjatiedot!AGL18</f>
        <v>823.85245864953731</v>
      </c>
      <c r="AV47" s="35">
        <f>Pohjatiedot!AGM18</f>
        <v>1420.9113209547399</v>
      </c>
      <c r="AW47" s="35">
        <f>Pohjatiedot!AGN18</f>
        <v>1934.824323266811</v>
      </c>
      <c r="AX47" s="35">
        <f>Pohjatiedot!AGO18</f>
        <v>2280.0074085807801</v>
      </c>
      <c r="AY47" s="35">
        <f>Pohjatiedot!AGP18</f>
        <v>1869.6267044038796</v>
      </c>
      <c r="AZ47" s="35">
        <f>Pohjatiedot!AGQ18</f>
        <v>1561.7540781962803</v>
      </c>
      <c r="BA47" s="35">
        <f>Pohjatiedot!AGR18</f>
        <v>1048.4418482475248</v>
      </c>
      <c r="BB47" s="35">
        <f>Pohjatiedot!AGS18</f>
        <v>-460.47928017480717</v>
      </c>
      <c r="BC47" s="35">
        <f>Pohjatiedot!AGT18</f>
        <v>-887.87555999430515</v>
      </c>
      <c r="BD47" s="161">
        <f>Pohjatiedot!AGU18</f>
        <v>1687.9578607214389</v>
      </c>
    </row>
    <row r="48" spans="2:56" x14ac:dyDescent="0.25">
      <c r="B48" s="56" t="str">
        <f>Pohjatiedot!ADZ19</f>
        <v>Etelä-Savo</v>
      </c>
      <c r="C48" s="35">
        <f>Pohjatiedot!AEA19</f>
        <v>-76</v>
      </c>
      <c r="D48" s="35">
        <f>Pohjatiedot!AEB19</f>
        <v>-85</v>
      </c>
      <c r="E48" s="35">
        <f>Pohjatiedot!AEC19</f>
        <v>-116</v>
      </c>
      <c r="F48" s="35">
        <f>Pohjatiedot!AED19</f>
        <v>-599</v>
      </c>
      <c r="G48" s="35">
        <f>Pohjatiedot!AEE19</f>
        <v>-1538</v>
      </c>
      <c r="H48" s="35">
        <f>Pohjatiedot!AEF19</f>
        <v>-613</v>
      </c>
      <c r="I48" s="35">
        <f>Pohjatiedot!AEG19</f>
        <v>-154</v>
      </c>
      <c r="J48" s="35">
        <f>Pohjatiedot!AEH19</f>
        <v>-143</v>
      </c>
      <c r="K48" s="35">
        <f>Pohjatiedot!AEI19</f>
        <v>-44</v>
      </c>
      <c r="L48" s="35">
        <f>Pohjatiedot!AEJ19</f>
        <v>4</v>
      </c>
      <c r="M48" s="35">
        <f>Pohjatiedot!AEK19</f>
        <v>-15</v>
      </c>
      <c r="N48" s="35">
        <f>Pohjatiedot!AEL19</f>
        <v>91</v>
      </c>
      <c r="O48" s="35">
        <f>Pohjatiedot!AEM19</f>
        <v>187</v>
      </c>
      <c r="P48" s="35">
        <f>Pohjatiedot!AEN19</f>
        <v>32</v>
      </c>
      <c r="Q48" s="35">
        <f>Pohjatiedot!AEO19</f>
        <v>-47</v>
      </c>
      <c r="R48" s="35">
        <f>Pohjatiedot!AEP19</f>
        <v>-99</v>
      </c>
      <c r="S48" s="58">
        <f t="shared" si="52"/>
        <v>-3215</v>
      </c>
      <c r="U48" s="56" t="str">
        <f>Pohjatiedot!AGE19</f>
        <v>Etelä-Savo</v>
      </c>
      <c r="V48" s="35">
        <f>Pohjatiedot!AGF19*Muuttoliike!C48</f>
        <v>487594.54664571519</v>
      </c>
      <c r="W48" s="35">
        <f>Pohjatiedot!AGG19*Muuttoliike!D48</f>
        <v>544670.54376360716</v>
      </c>
      <c r="X48" s="35">
        <f>Pohjatiedot!AGH19*Muuttoliike!E48</f>
        <v>626165.59336829442</v>
      </c>
      <c r="Y48" s="35">
        <f>Pohjatiedot!AGI19*Muuttoliike!F48</f>
        <v>1392461.3177819324</v>
      </c>
      <c r="Z48" s="35">
        <f>Pohjatiedot!AGJ19*Muuttoliike!G48</f>
        <v>3652077.7442313163</v>
      </c>
      <c r="AA48" s="35">
        <f>Pohjatiedot!AGK19*Muuttoliike!H48</f>
        <v>55293.156109594544</v>
      </c>
      <c r="AB48" s="35">
        <f>Pohjatiedot!AGL19*Muuttoliike!I48</f>
        <v>-128704.76507748431</v>
      </c>
      <c r="AC48" s="35">
        <f>Pohjatiedot!AGM19*Muuttoliike!J48</f>
        <v>-195160.0560659121</v>
      </c>
      <c r="AD48" s="35">
        <f>Pohjatiedot!AGN19*Muuttoliike!K48</f>
        <v>-72430.711799532641</v>
      </c>
      <c r="AE48" s="35">
        <f>Pohjatiedot!AGO19*Muuttoliike!L48</f>
        <v>8713.6517310220388</v>
      </c>
      <c r="AF48" s="35">
        <f>Pohjatiedot!AGP19*Muuttoliike!M48</f>
        <v>-30593.646002540994</v>
      </c>
      <c r="AG48" s="35">
        <f>Pohjatiedot!AGQ19*Muuttoliike!N48</f>
        <v>148068.8578885023</v>
      </c>
      <c r="AH48" s="35">
        <f>Pohjatiedot!AGR19*Muuttoliike!O48</f>
        <v>246416.41940062417</v>
      </c>
      <c r="AI48" s="35">
        <f>Pohjatiedot!AGS19*Muuttoliike!P48</f>
        <v>-9157.1079806575144</v>
      </c>
      <c r="AJ48" s="35">
        <f>Pohjatiedot!AGT19*Muuttoliike!Q48</f>
        <v>36432.174457769492</v>
      </c>
      <c r="AK48" s="161">
        <f>Pohjatiedot!AGU19*Muuttoliike!R48</f>
        <v>-12852.461389711858</v>
      </c>
      <c r="AL48" s="58">
        <f t="shared" si="53"/>
        <v>6748995.2570625376</v>
      </c>
      <c r="AN48" s="56" t="str">
        <f>Pohjatiedot!AGE19</f>
        <v>Etelä-Savo</v>
      </c>
      <c r="AO48" s="35">
        <f>Pohjatiedot!AGF19</f>
        <v>-6415.7177190225684</v>
      </c>
      <c r="AP48" s="35">
        <f>Pohjatiedot!AGG19</f>
        <v>-6407.8887501600848</v>
      </c>
      <c r="AQ48" s="35">
        <f>Pohjatiedot!AGH19</f>
        <v>-5397.9792531749517</v>
      </c>
      <c r="AR48" s="35">
        <f>Pohjatiedot!AGI19</f>
        <v>-2324.6432684172496</v>
      </c>
      <c r="AS48" s="35">
        <f>Pohjatiedot!AGJ19</f>
        <v>-2374.5629026211418</v>
      </c>
      <c r="AT48" s="35">
        <f>Pohjatiedot!AGK19</f>
        <v>-90.20090719346581</v>
      </c>
      <c r="AU48" s="35">
        <f>Pohjatiedot!AGL19</f>
        <v>835.74522777587208</v>
      </c>
      <c r="AV48" s="35">
        <f>Pohjatiedot!AGM19</f>
        <v>1364.75563682456</v>
      </c>
      <c r="AW48" s="35">
        <f>Pohjatiedot!AGN19</f>
        <v>1646.1525408984689</v>
      </c>
      <c r="AX48" s="35">
        <f>Pohjatiedot!AGO19</f>
        <v>2178.4129327555097</v>
      </c>
      <c r="AY48" s="35">
        <f>Pohjatiedot!AGP19</f>
        <v>2039.5764001693997</v>
      </c>
      <c r="AZ48" s="35">
        <f>Pohjatiedot!AGQ19</f>
        <v>1627.1303064670583</v>
      </c>
      <c r="BA48" s="35">
        <f>Pohjatiedot!AGR19</f>
        <v>1317.7348631049422</v>
      </c>
      <c r="BB48" s="35">
        <f>Pohjatiedot!AGS19</f>
        <v>-286.15962439554733</v>
      </c>
      <c r="BC48" s="35">
        <f>Pohjatiedot!AGT19</f>
        <v>-775.15264803764876</v>
      </c>
      <c r="BD48" s="161">
        <f>Pohjatiedot!AGU19</f>
        <v>129.8228423203218</v>
      </c>
    </row>
    <row r="49" spans="2:56" x14ac:dyDescent="0.25">
      <c r="B49" s="56" t="str">
        <f>Pohjatiedot!ADZ20</f>
        <v>Pohjois-Savo</v>
      </c>
      <c r="C49" s="35">
        <f>Pohjatiedot!AEA20</f>
        <v>78</v>
      </c>
      <c r="D49" s="35">
        <f>Pohjatiedot!AEB20</f>
        <v>-84</v>
      </c>
      <c r="E49" s="35">
        <f>Pohjatiedot!AEC20</f>
        <v>31</v>
      </c>
      <c r="F49" s="35">
        <f>Pohjatiedot!AED20</f>
        <v>-146</v>
      </c>
      <c r="G49" s="35">
        <f>Pohjatiedot!AEE20</f>
        <v>-448</v>
      </c>
      <c r="H49" s="35">
        <f>Pohjatiedot!AEF20</f>
        <v>-805</v>
      </c>
      <c r="I49" s="35">
        <f>Pohjatiedot!AEG20</f>
        <v>-10</v>
      </c>
      <c r="J49" s="35">
        <f>Pohjatiedot!AEH20</f>
        <v>24</v>
      </c>
      <c r="K49" s="35">
        <f>Pohjatiedot!AEI20</f>
        <v>-26</v>
      </c>
      <c r="L49" s="35">
        <f>Pohjatiedot!AEJ20</f>
        <v>-37</v>
      </c>
      <c r="M49" s="35">
        <f>Pohjatiedot!AEK20</f>
        <v>31</v>
      </c>
      <c r="N49" s="35">
        <f>Pohjatiedot!AEL20</f>
        <v>9</v>
      </c>
      <c r="O49" s="35">
        <f>Pohjatiedot!AEM20</f>
        <v>118</v>
      </c>
      <c r="P49" s="35">
        <f>Pohjatiedot!AEN20</f>
        <v>73</v>
      </c>
      <c r="Q49" s="35">
        <f>Pohjatiedot!AEO20</f>
        <v>51</v>
      </c>
      <c r="R49" s="35">
        <f>Pohjatiedot!AEP20</f>
        <v>-54</v>
      </c>
      <c r="S49" s="58">
        <f t="shared" si="52"/>
        <v>-1195</v>
      </c>
      <c r="U49" s="56" t="str">
        <f>Pohjatiedot!AGE20</f>
        <v>Pohjois-Savo</v>
      </c>
      <c r="V49" s="35">
        <f>Pohjatiedot!AGF20*Muuttoliike!C49</f>
        <v>-462174.75602276856</v>
      </c>
      <c r="W49" s="35">
        <f>Pohjatiedot!AGG20*Muuttoliike!D49</f>
        <v>464382.48197594093</v>
      </c>
      <c r="X49" s="35">
        <f>Pohjatiedot!AGH20*Muuttoliike!E49</f>
        <v>-135983.47636484815</v>
      </c>
      <c r="Y49" s="35">
        <f>Pohjatiedot!AGI20*Muuttoliike!F49</f>
        <v>211626.11533808112</v>
      </c>
      <c r="Z49" s="35">
        <f>Pohjatiedot!AGJ20*Muuttoliike!G49</f>
        <v>977135.10228516371</v>
      </c>
      <c r="AA49" s="35">
        <f>Pohjatiedot!AGK20*Muuttoliike!H49</f>
        <v>-119369.34919780228</v>
      </c>
      <c r="AB49" s="35">
        <f>Pohjatiedot!AGL20*Muuttoliike!I49</f>
        <v>-12689.78586828588</v>
      </c>
      <c r="AC49" s="35">
        <f>Pohjatiedot!AGM20*Muuttoliike!J49</f>
        <v>43921.676540422894</v>
      </c>
      <c r="AD49" s="35">
        <f>Pohjatiedot!AGN20*Muuttoliike!K49</f>
        <v>-63055.216872590798</v>
      </c>
      <c r="AE49" s="35">
        <f>Pohjatiedot!AGO20*Muuttoliike!L49</f>
        <v>-107306.38945263742</v>
      </c>
      <c r="AF49" s="35">
        <f>Pohjatiedot!AGP20*Muuttoliike!M49</f>
        <v>68874.222936981285</v>
      </c>
      <c r="AG49" s="35">
        <f>Pohjatiedot!AGQ20*Muuttoliike!N49</f>
        <v>15612.661520798267</v>
      </c>
      <c r="AH49" s="35">
        <f>Pohjatiedot!AGR20*Muuttoliike!O49</f>
        <v>151711.5216060052</v>
      </c>
      <c r="AI49" s="35">
        <f>Pohjatiedot!AGS20*Muuttoliike!P49</f>
        <v>-41502.078090936739</v>
      </c>
      <c r="AJ49" s="35">
        <f>Pohjatiedot!AGT20*Muuttoliike!Q49</f>
        <v>-53332.264196806878</v>
      </c>
      <c r="AK49" s="161">
        <f>Pohjatiedot!AGU20*Muuttoliike!R49</f>
        <v>49271.00980068346</v>
      </c>
      <c r="AL49" s="58">
        <f t="shared" si="53"/>
        <v>987121.47593739978</v>
      </c>
      <c r="AN49" s="56" t="str">
        <f>Pohjatiedot!AGE20</f>
        <v>Pohjois-Savo</v>
      </c>
      <c r="AO49" s="35">
        <f>Pohjatiedot!AGF20</f>
        <v>-5925.3173849072891</v>
      </c>
      <c r="AP49" s="35">
        <f>Pohjatiedot!AGG20</f>
        <v>-5528.3628806659635</v>
      </c>
      <c r="AQ49" s="35">
        <f>Pohjatiedot!AGH20</f>
        <v>-4386.5637537047787</v>
      </c>
      <c r="AR49" s="35">
        <f>Pohjatiedot!AGI20</f>
        <v>-1449.4939406717886</v>
      </c>
      <c r="AS49" s="35">
        <f>Pohjatiedot!AGJ20</f>
        <v>-2181.1051390293833</v>
      </c>
      <c r="AT49" s="35">
        <f>Pohjatiedot!AGK20</f>
        <v>148.28490583577923</v>
      </c>
      <c r="AU49" s="35">
        <f>Pohjatiedot!AGL20</f>
        <v>1268.978586828588</v>
      </c>
      <c r="AV49" s="35">
        <f>Pohjatiedot!AGM20</f>
        <v>1830.0698558509539</v>
      </c>
      <c r="AW49" s="35">
        <f>Pohjatiedot!AGN20</f>
        <v>2425.2006489457999</v>
      </c>
      <c r="AX49" s="35">
        <f>Pohjatiedot!AGO20</f>
        <v>2900.1726879091193</v>
      </c>
      <c r="AY49" s="35">
        <f>Pohjatiedot!AGP20</f>
        <v>2221.7491269993961</v>
      </c>
      <c r="AZ49" s="35">
        <f>Pohjatiedot!AGQ20</f>
        <v>1734.7401689775852</v>
      </c>
      <c r="BA49" s="35">
        <f>Pohjatiedot!AGR20</f>
        <v>1285.6908610678406</v>
      </c>
      <c r="BB49" s="35">
        <f>Pohjatiedot!AGS20</f>
        <v>-568.52161768406495</v>
      </c>
      <c r="BC49" s="35">
        <f>Pohjatiedot!AGT20</f>
        <v>-1045.7306705256251</v>
      </c>
      <c r="BD49" s="161">
        <f>Pohjatiedot!AGU20</f>
        <v>-912.426107420064</v>
      </c>
    </row>
    <row r="50" spans="2:56" x14ac:dyDescent="0.25">
      <c r="B50" s="56" t="str">
        <f>Pohjatiedot!ADZ21</f>
        <v>Pohjois-Karjala</v>
      </c>
      <c r="C50" s="35">
        <f>Pohjatiedot!AEA21</f>
        <v>-186</v>
      </c>
      <c r="D50" s="35">
        <f>Pohjatiedot!AEB21</f>
        <v>-49</v>
      </c>
      <c r="E50" s="35">
        <f>Pohjatiedot!AEC21</f>
        <v>-78</v>
      </c>
      <c r="F50" s="35">
        <f>Pohjatiedot!AED21</f>
        <v>-153</v>
      </c>
      <c r="G50" s="35">
        <f>Pohjatiedot!AEE21</f>
        <v>33</v>
      </c>
      <c r="H50" s="35">
        <f>Pohjatiedot!AEF21</f>
        <v>-861</v>
      </c>
      <c r="I50" s="35">
        <f>Pohjatiedot!AEG21</f>
        <v>-188</v>
      </c>
      <c r="J50" s="35">
        <f>Pohjatiedot!AEH21</f>
        <v>-24</v>
      </c>
      <c r="K50" s="35">
        <f>Pohjatiedot!AEI21</f>
        <v>17</v>
      </c>
      <c r="L50" s="35">
        <f>Pohjatiedot!AEJ21</f>
        <v>-64</v>
      </c>
      <c r="M50" s="35">
        <f>Pohjatiedot!AEK21</f>
        <v>42</v>
      </c>
      <c r="N50" s="35">
        <f>Pohjatiedot!AEL21</f>
        <v>52</v>
      </c>
      <c r="O50" s="35">
        <f>Pohjatiedot!AEM21</f>
        <v>88</v>
      </c>
      <c r="P50" s="35">
        <f>Pohjatiedot!AEN21</f>
        <v>-2</v>
      </c>
      <c r="Q50" s="35">
        <f>Pohjatiedot!AEO21</f>
        <v>23</v>
      </c>
      <c r="R50" s="35">
        <f>Pohjatiedot!AEP21</f>
        <v>-27</v>
      </c>
      <c r="S50" s="58">
        <f t="shared" si="52"/>
        <v>-1377</v>
      </c>
      <c r="U50" s="56" t="str">
        <f>Pohjatiedot!AGE21</f>
        <v>Pohjois-Karjala</v>
      </c>
      <c r="V50" s="35">
        <f>Pohjatiedot!AGF21*Muuttoliike!C50</f>
        <v>933663.82782179094</v>
      </c>
      <c r="W50" s="35">
        <f>Pohjatiedot!AGG21*Muuttoliike!D50</f>
        <v>260535.62448793877</v>
      </c>
      <c r="X50" s="35">
        <f>Pohjatiedot!AGH21*Muuttoliike!E50</f>
        <v>364237.05738926196</v>
      </c>
      <c r="Y50" s="35">
        <f>Pohjatiedot!AGI21*Muuttoliike!F50</f>
        <v>188986.37622069399</v>
      </c>
      <c r="Z50" s="35">
        <f>Pohjatiedot!AGJ21*Muuttoliike!G50</f>
        <v>-62273.91789850255</v>
      </c>
      <c r="AA50" s="35">
        <f>Pohjatiedot!AGK21*Muuttoliike!H50</f>
        <v>-6687.8272707532669</v>
      </c>
      <c r="AB50" s="35">
        <f>Pohjatiedot!AGL21*Muuttoliike!I50</f>
        <v>-219657.07762769843</v>
      </c>
      <c r="AC50" s="35">
        <f>Pohjatiedot!AGM21*Muuttoliike!J50</f>
        <v>-38054.822719593947</v>
      </c>
      <c r="AD50" s="35">
        <f>Pohjatiedot!AGN21*Muuttoliike!K50</f>
        <v>35274.287083815951</v>
      </c>
      <c r="AE50" s="35">
        <f>Pohjatiedot!AGO21*Muuttoliike!L50</f>
        <v>-161083.8321017728</v>
      </c>
      <c r="AF50" s="35">
        <f>Pohjatiedot!AGP21*Muuttoliike!M50</f>
        <v>93562.417892764803</v>
      </c>
      <c r="AG50" s="35">
        <f>Pohjatiedot!AGQ21*Muuttoliike!N50</f>
        <v>89956.35536537187</v>
      </c>
      <c r="AH50" s="35">
        <f>Pohjatiedot!AGR21*Muuttoliike!O50</f>
        <v>117990.73182418582</v>
      </c>
      <c r="AI50" s="35">
        <f>Pohjatiedot!AGS21*Muuttoliike!P50</f>
        <v>154.39247103473826</v>
      </c>
      <c r="AJ50" s="35">
        <f>Pohjatiedot!AGT21*Muuttoliike!Q50</f>
        <v>-10224.92169576704</v>
      </c>
      <c r="AK50" s="161">
        <f>Pohjatiedot!AGU21*Muuttoliike!R50</f>
        <v>-1434.4997875165918</v>
      </c>
      <c r="AL50" s="58">
        <f t="shared" si="53"/>
        <v>1584944.1714552543</v>
      </c>
      <c r="AN50" s="56" t="str">
        <f>Pohjatiedot!AGE21</f>
        <v>Pohjois-Karjala</v>
      </c>
      <c r="AO50" s="35">
        <f>Pohjatiedot!AGF21</f>
        <v>-5019.6979990418868</v>
      </c>
      <c r="AP50" s="35">
        <f>Pohjatiedot!AGG21</f>
        <v>-5317.0535609783419</v>
      </c>
      <c r="AQ50" s="35">
        <f>Pohjatiedot!AGH21</f>
        <v>-4669.7058639648967</v>
      </c>
      <c r="AR50" s="35">
        <f>Pohjatiedot!AGI21</f>
        <v>-1235.2050733378692</v>
      </c>
      <c r="AS50" s="35">
        <f>Pohjatiedot!AGJ21</f>
        <v>-1887.088421166744</v>
      </c>
      <c r="AT50" s="35">
        <f>Pohjatiedot!AGK21</f>
        <v>7.76751134814549</v>
      </c>
      <c r="AU50" s="35">
        <f>Pohjatiedot!AGL21</f>
        <v>1168.3887107856299</v>
      </c>
      <c r="AV50" s="35">
        <f>Pohjatiedot!AGM21</f>
        <v>1585.6176133164145</v>
      </c>
      <c r="AW50" s="35">
        <f>Pohjatiedot!AGN21</f>
        <v>2074.9580637538793</v>
      </c>
      <c r="AX50" s="35">
        <f>Pohjatiedot!AGO21</f>
        <v>2516.9348765902</v>
      </c>
      <c r="AY50" s="35">
        <f>Pohjatiedot!AGP21</f>
        <v>2227.6766164944002</v>
      </c>
      <c r="AZ50" s="35">
        <f>Pohjatiedot!AGQ21</f>
        <v>1729.9299108725359</v>
      </c>
      <c r="BA50" s="35">
        <f>Pohjatiedot!AGR21</f>
        <v>1340.8037707293843</v>
      </c>
      <c r="BB50" s="35">
        <f>Pohjatiedot!AGS21</f>
        <v>-77.196235517369132</v>
      </c>
      <c r="BC50" s="35">
        <f>Pohjatiedot!AGT21</f>
        <v>-444.56181285943649</v>
      </c>
      <c r="BD50" s="161">
        <f>Pohjatiedot!AGU21</f>
        <v>53.129621759873771</v>
      </c>
    </row>
    <row r="51" spans="2:56" x14ac:dyDescent="0.25">
      <c r="B51" s="56" t="str">
        <f>Pohjatiedot!ADZ22</f>
        <v>Keski-Suomi</v>
      </c>
      <c r="C51" s="35">
        <f>Pohjatiedot!AEA22</f>
        <v>2</v>
      </c>
      <c r="D51" s="35">
        <f>Pohjatiedot!AEB22</f>
        <v>-62</v>
      </c>
      <c r="E51" s="35">
        <f>Pohjatiedot!AEC22</f>
        <v>7</v>
      </c>
      <c r="F51" s="35">
        <f>Pohjatiedot!AED22</f>
        <v>522</v>
      </c>
      <c r="G51" s="35">
        <f>Pohjatiedot!AEE22</f>
        <v>657</v>
      </c>
      <c r="H51" s="35">
        <f>Pohjatiedot!AEF22</f>
        <v>-1228</v>
      </c>
      <c r="I51" s="35">
        <f>Pohjatiedot!AEG22</f>
        <v>-309</v>
      </c>
      <c r="J51" s="35">
        <f>Pohjatiedot!AEH22</f>
        <v>-11</v>
      </c>
      <c r="K51" s="35">
        <f>Pohjatiedot!AEI22</f>
        <v>-26</v>
      </c>
      <c r="L51" s="35">
        <f>Pohjatiedot!AEJ22</f>
        <v>12</v>
      </c>
      <c r="M51" s="35">
        <f>Pohjatiedot!AEK22</f>
        <v>52</v>
      </c>
      <c r="N51" s="35">
        <f>Pohjatiedot!AEL22</f>
        <v>-7</v>
      </c>
      <c r="O51" s="35">
        <f>Pohjatiedot!AEM22</f>
        <v>144</v>
      </c>
      <c r="P51" s="35">
        <f>Pohjatiedot!AEN22</f>
        <v>122</v>
      </c>
      <c r="Q51" s="35">
        <f>Pohjatiedot!AEO22</f>
        <v>-25</v>
      </c>
      <c r="R51" s="35">
        <f>Pohjatiedot!AEP22</f>
        <v>-8</v>
      </c>
      <c r="S51" s="58">
        <f t="shared" si="52"/>
        <v>-158</v>
      </c>
      <c r="U51" s="56" t="str">
        <f>Pohjatiedot!AGE22</f>
        <v>Keski-Suomi</v>
      </c>
      <c r="V51" s="35">
        <f>Pohjatiedot!AGF22*Muuttoliike!C51</f>
        <v>-9074.6627940845829</v>
      </c>
      <c r="W51" s="35">
        <f>Pohjatiedot!AGG22*Muuttoliike!D51</f>
        <v>332847.21098168439</v>
      </c>
      <c r="X51" s="35">
        <f>Pohjatiedot!AGH22*Muuttoliike!E51</f>
        <v>-30244.253566966392</v>
      </c>
      <c r="Y51" s="35">
        <f>Pohjatiedot!AGI22*Muuttoliike!F51</f>
        <v>-657719.50445148791</v>
      </c>
      <c r="Z51" s="35">
        <f>Pohjatiedot!AGJ22*Muuttoliike!G51</f>
        <v>-1450441.6661298068</v>
      </c>
      <c r="AA51" s="35">
        <f>Pohjatiedot!AGK22*Muuttoliike!H51</f>
        <v>209411.1723718158</v>
      </c>
      <c r="AB51" s="35">
        <f>Pohjatiedot!AGL22*Muuttoliike!I51</f>
        <v>-355892.13731911918</v>
      </c>
      <c r="AC51" s="35">
        <f>Pohjatiedot!AGM22*Muuttoliike!J51</f>
        <v>-20968.264068404744</v>
      </c>
      <c r="AD51" s="35">
        <f>Pohjatiedot!AGN22*Muuttoliike!K51</f>
        <v>-63722.159204276824</v>
      </c>
      <c r="AE51" s="35">
        <f>Pohjatiedot!AGO22*Muuttoliike!L51</f>
        <v>34029.226511394183</v>
      </c>
      <c r="AF51" s="35">
        <f>Pohjatiedot!AGP22*Muuttoliike!M51</f>
        <v>116750.79647521705</v>
      </c>
      <c r="AG51" s="35">
        <f>Pohjatiedot!AGQ22*Muuttoliike!N51</f>
        <v>-11655.422880737646</v>
      </c>
      <c r="AH51" s="35">
        <f>Pohjatiedot!AGR22*Muuttoliike!O51</f>
        <v>167452.51540518308</v>
      </c>
      <c r="AI51" s="35">
        <f>Pohjatiedot!AGS22*Muuttoliike!P51</f>
        <v>-30238.293842876847</v>
      </c>
      <c r="AJ51" s="35">
        <f>Pohjatiedot!AGT22*Muuttoliike!Q51</f>
        <v>22139.967883637517</v>
      </c>
      <c r="AK51" s="161">
        <f>Pohjatiedot!AGU22*Muuttoliike!R51</f>
        <v>3042.0304252845817</v>
      </c>
      <c r="AL51" s="58">
        <f t="shared" si="53"/>
        <v>-1744283.4442035442</v>
      </c>
      <c r="AN51" s="56" t="str">
        <f>Pohjatiedot!AGE22</f>
        <v>Keski-Suomi</v>
      </c>
      <c r="AO51" s="35">
        <f>Pohjatiedot!AGF22</f>
        <v>-4537.3313970422914</v>
      </c>
      <c r="AP51" s="35">
        <f>Pohjatiedot!AGG22</f>
        <v>-5368.5034029303933</v>
      </c>
      <c r="AQ51" s="35">
        <f>Pohjatiedot!AGH22</f>
        <v>-4320.6076524237706</v>
      </c>
      <c r="AR51" s="35">
        <f>Pohjatiedot!AGI22</f>
        <v>-1259.9990506733484</v>
      </c>
      <c r="AS51" s="35">
        <f>Pohjatiedot!AGJ22</f>
        <v>-2207.6737688429325</v>
      </c>
      <c r="AT51" s="35">
        <f>Pohjatiedot!AGK22</f>
        <v>-170.5302706610878</v>
      </c>
      <c r="AU51" s="35">
        <f>Pohjatiedot!AGL22</f>
        <v>1151.7544897058874</v>
      </c>
      <c r="AV51" s="35">
        <f>Pohjatiedot!AGM22</f>
        <v>1906.2058244004311</v>
      </c>
      <c r="AW51" s="35">
        <f>Pohjatiedot!AGN22</f>
        <v>2450.8522770875702</v>
      </c>
      <c r="AX51" s="35">
        <f>Pohjatiedot!AGO22</f>
        <v>2835.7688759495149</v>
      </c>
      <c r="AY51" s="35">
        <f>Pohjatiedot!AGP22</f>
        <v>2245.2076245234048</v>
      </c>
      <c r="AZ51" s="35">
        <f>Pohjatiedot!AGQ22</f>
        <v>1665.0604115339493</v>
      </c>
      <c r="BA51" s="35">
        <f>Pohjatiedot!AGR22</f>
        <v>1162.8646903137715</v>
      </c>
      <c r="BB51" s="35">
        <f>Pohjatiedot!AGS22</f>
        <v>-247.8548675645643</v>
      </c>
      <c r="BC51" s="35">
        <f>Pohjatiedot!AGT22</f>
        <v>-885.59871534550075</v>
      </c>
      <c r="BD51" s="161">
        <f>Pohjatiedot!AGU22</f>
        <v>-380.25380316057272</v>
      </c>
    </row>
    <row r="52" spans="2:56" x14ac:dyDescent="0.25">
      <c r="B52" s="56" t="str">
        <f>Pohjatiedot!ADZ23</f>
        <v>Etelä-Pohjanmaa</v>
      </c>
      <c r="C52" s="35">
        <f>Pohjatiedot!AEA23</f>
        <v>5</v>
      </c>
      <c r="D52" s="35">
        <f>Pohjatiedot!AEB23</f>
        <v>16</v>
      </c>
      <c r="E52" s="35">
        <f>Pohjatiedot!AEC23</f>
        <v>-37</v>
      </c>
      <c r="F52" s="35">
        <f>Pohjatiedot!AED23</f>
        <v>-654</v>
      </c>
      <c r="G52" s="35">
        <f>Pohjatiedot!AEE23</f>
        <v>-1504</v>
      </c>
      <c r="H52" s="35">
        <f>Pohjatiedot!AEF23</f>
        <v>-323</v>
      </c>
      <c r="I52" s="35">
        <f>Pohjatiedot!AEG23</f>
        <v>-36</v>
      </c>
      <c r="J52" s="35">
        <f>Pohjatiedot!AEH23</f>
        <v>16</v>
      </c>
      <c r="K52" s="35">
        <f>Pohjatiedot!AEI23</f>
        <v>34</v>
      </c>
      <c r="L52" s="35">
        <f>Pohjatiedot!AEJ23</f>
        <v>6</v>
      </c>
      <c r="M52" s="35">
        <f>Pohjatiedot!AEK23</f>
        <v>-24</v>
      </c>
      <c r="N52" s="35">
        <f>Pohjatiedot!AEL23</f>
        <v>-3</v>
      </c>
      <c r="O52" s="35">
        <f>Pohjatiedot!AEM23</f>
        <v>62</v>
      </c>
      <c r="P52" s="35">
        <f>Pohjatiedot!AEN23</f>
        <v>40</v>
      </c>
      <c r="Q52" s="35">
        <f>Pohjatiedot!AEO23</f>
        <v>8</v>
      </c>
      <c r="R52" s="35">
        <f>Pohjatiedot!AEP23</f>
        <v>-30</v>
      </c>
      <c r="S52" s="58">
        <f t="shared" si="52"/>
        <v>-2424</v>
      </c>
      <c r="U52" s="56" t="str">
        <f>Pohjatiedot!AGE23</f>
        <v>Etelä-Pohjanmaa</v>
      </c>
      <c r="V52" s="35">
        <f>Pohjatiedot!AGF23*Muuttoliike!C52</f>
        <v>-22531.269472262407</v>
      </c>
      <c r="W52" s="35">
        <f>Pohjatiedot!AGG23*Muuttoliike!D52</f>
        <v>-74876.425773466442</v>
      </c>
      <c r="X52" s="35">
        <f>Pohjatiedot!AGH23*Muuttoliike!E52</f>
        <v>133128.37708590418</v>
      </c>
      <c r="Y52" s="35">
        <f>Pohjatiedot!AGI23*Muuttoliike!F52</f>
        <v>818464.20877100271</v>
      </c>
      <c r="Z52" s="35">
        <f>Pohjatiedot!AGJ23*Muuttoliike!G52</f>
        <v>2913765.3851385983</v>
      </c>
      <c r="AA52" s="35">
        <f>Pohjatiedot!AGK23*Muuttoliike!H52</f>
        <v>-112524.99087305318</v>
      </c>
      <c r="AB52" s="35">
        <f>Pohjatiedot!AGL23*Muuttoliike!I52</f>
        <v>-50257.84689440189</v>
      </c>
      <c r="AC52" s="35">
        <f>Pohjatiedot!AGM23*Muuttoliike!J52</f>
        <v>29001.225202874346</v>
      </c>
      <c r="AD52" s="35">
        <f>Pohjatiedot!AGN23*Muuttoliike!K52</f>
        <v>77195.35780503077</v>
      </c>
      <c r="AE52" s="35">
        <f>Pohjatiedot!AGO23*Muuttoliike!L52</f>
        <v>15564.491824671712</v>
      </c>
      <c r="AF52" s="35">
        <f>Pohjatiedot!AGP23*Muuttoliike!M52</f>
        <v>-47895.987156886215</v>
      </c>
      <c r="AG52" s="35">
        <f>Pohjatiedot!AGQ23*Muuttoliike!N52</f>
        <v>-4434.8015432955763</v>
      </c>
      <c r="AH52" s="35">
        <f>Pohjatiedot!AGR23*Muuttoliike!O52</f>
        <v>77696.754487514117</v>
      </c>
      <c r="AI52" s="35">
        <f>Pohjatiedot!AGS23*Muuttoliike!P52</f>
        <v>-22832.653006455657</v>
      </c>
      <c r="AJ52" s="35">
        <f>Pohjatiedot!AGT23*Muuttoliike!Q52</f>
        <v>-10850.01949073423</v>
      </c>
      <c r="AK52" s="161">
        <f>Pohjatiedot!AGU23*Muuttoliike!R52</f>
        <v>7021.258094859968</v>
      </c>
      <c r="AL52" s="58">
        <f t="shared" si="53"/>
        <v>3725633.0641999003</v>
      </c>
      <c r="AN52" s="56" t="str">
        <f>Pohjatiedot!AGE23</f>
        <v>Etelä-Pohjanmaa</v>
      </c>
      <c r="AO52" s="35">
        <f>Pohjatiedot!AGF23</f>
        <v>-4506.2538944524813</v>
      </c>
      <c r="AP52" s="35">
        <f>Pohjatiedot!AGG23</f>
        <v>-4679.7766108416527</v>
      </c>
      <c r="AQ52" s="35">
        <f>Pohjatiedot!AGH23</f>
        <v>-3598.0642455649777</v>
      </c>
      <c r="AR52" s="35">
        <f>Pohjatiedot!AGI23</f>
        <v>-1251.4743253379247</v>
      </c>
      <c r="AS52" s="35">
        <f>Pohjatiedot!AGJ23</f>
        <v>-1937.3440060761957</v>
      </c>
      <c r="AT52" s="35">
        <f>Pohjatiedot!AGK23</f>
        <v>348.37458474629466</v>
      </c>
      <c r="AU52" s="35">
        <f>Pohjatiedot!AGL23</f>
        <v>1396.0513026222748</v>
      </c>
      <c r="AV52" s="35">
        <f>Pohjatiedot!AGM23</f>
        <v>1812.5765751796466</v>
      </c>
      <c r="AW52" s="35">
        <f>Pohjatiedot!AGN23</f>
        <v>2270.4517001479639</v>
      </c>
      <c r="AX52" s="35">
        <f>Pohjatiedot!AGO23</f>
        <v>2594.0819707786186</v>
      </c>
      <c r="AY52" s="35">
        <f>Pohjatiedot!AGP23</f>
        <v>1995.6661315369256</v>
      </c>
      <c r="AZ52" s="35">
        <f>Pohjatiedot!AGQ23</f>
        <v>1478.2671810985253</v>
      </c>
      <c r="BA52" s="35">
        <f>Pohjatiedot!AGR23</f>
        <v>1253.1734594760342</v>
      </c>
      <c r="BB52" s="35">
        <f>Pohjatiedot!AGS23</f>
        <v>-570.81632516139143</v>
      </c>
      <c r="BC52" s="35">
        <f>Pohjatiedot!AGT23</f>
        <v>-1356.2524363417788</v>
      </c>
      <c r="BD52" s="161">
        <f>Pohjatiedot!AGU23</f>
        <v>-234.04193649533227</v>
      </c>
    </row>
    <row r="53" spans="2:56" x14ac:dyDescent="0.25">
      <c r="B53" s="56" t="str">
        <f>Pohjatiedot!ADZ24</f>
        <v>Pohjanmaa</v>
      </c>
      <c r="C53" s="35">
        <f>Pohjatiedot!AEA24</f>
        <v>-287</v>
      </c>
      <c r="D53" s="35">
        <f>Pohjatiedot!AEB24</f>
        <v>-195</v>
      </c>
      <c r="E53" s="35">
        <f>Pohjatiedot!AEC24</f>
        <v>-133</v>
      </c>
      <c r="F53" s="35">
        <f>Pohjatiedot!AED24</f>
        <v>-129</v>
      </c>
      <c r="G53" s="35">
        <f>Pohjatiedot!AEE24</f>
        <v>-376</v>
      </c>
      <c r="H53" s="35">
        <f>Pohjatiedot!AEF24</f>
        <v>-882</v>
      </c>
      <c r="I53" s="35">
        <f>Pohjatiedot!AEG24</f>
        <v>-416</v>
      </c>
      <c r="J53" s="35">
        <f>Pohjatiedot!AEH24</f>
        <v>-202</v>
      </c>
      <c r="K53" s="35">
        <f>Pohjatiedot!AEI24</f>
        <v>-112</v>
      </c>
      <c r="L53" s="35">
        <f>Pohjatiedot!AEJ24</f>
        <v>-115</v>
      </c>
      <c r="M53" s="35">
        <f>Pohjatiedot!AEK24</f>
        <v>-72</v>
      </c>
      <c r="N53" s="35">
        <f>Pohjatiedot!AEL24</f>
        <v>-48</v>
      </c>
      <c r="O53" s="35">
        <f>Pohjatiedot!AEM24</f>
        <v>-106</v>
      </c>
      <c r="P53" s="35">
        <f>Pohjatiedot!AEN24</f>
        <v>-59</v>
      </c>
      <c r="Q53" s="35">
        <f>Pohjatiedot!AEO24</f>
        <v>-27</v>
      </c>
      <c r="R53" s="35">
        <f>Pohjatiedot!AEP24</f>
        <v>-27</v>
      </c>
      <c r="S53" s="58">
        <f t="shared" si="52"/>
        <v>-3186</v>
      </c>
      <c r="U53" s="56" t="str">
        <f>Pohjatiedot!AGE24</f>
        <v>Pohjanmaa</v>
      </c>
      <c r="V53" s="35">
        <f>Pohjatiedot!AGF24*Muuttoliike!C53</f>
        <v>1356246.7016087952</v>
      </c>
      <c r="W53" s="35">
        <f>Pohjatiedot!AGG24*Muuttoliike!D53</f>
        <v>952397.65147325338</v>
      </c>
      <c r="X53" s="35">
        <f>Pohjatiedot!AGH24*Muuttoliike!E53</f>
        <v>527994.35457272944</v>
      </c>
      <c r="Y53" s="35">
        <f>Pohjatiedot!AGI24*Muuttoliike!F53</f>
        <v>172808.62409357794</v>
      </c>
      <c r="Z53" s="35">
        <f>Pohjatiedot!AGJ24*Muuttoliike!G53</f>
        <v>774635.16464456194</v>
      </c>
      <c r="AA53" s="35">
        <f>Pohjatiedot!AGK24*Muuttoliike!H53</f>
        <v>-273893.92458753544</v>
      </c>
      <c r="AB53" s="35">
        <f>Pohjatiedot!AGL24*Muuttoliike!I53</f>
        <v>-603925.4169859502</v>
      </c>
      <c r="AC53" s="35">
        <f>Pohjatiedot!AGM24*Muuttoliike!J53</f>
        <v>-444633.80385742127</v>
      </c>
      <c r="AD53" s="35">
        <f>Pohjatiedot!AGN24*Muuttoliike!K53</f>
        <v>-299390.86854055861</v>
      </c>
      <c r="AE53" s="35">
        <f>Pohjatiedot!AGO24*Muuttoliike!L53</f>
        <v>-387241.19097118353</v>
      </c>
      <c r="AF53" s="35">
        <f>Pohjatiedot!AGP24*Muuttoliike!M53</f>
        <v>-145794.59063430098</v>
      </c>
      <c r="AG53" s="35">
        <f>Pohjatiedot!AGQ24*Muuttoliike!N53</f>
        <v>-73321.444652747159</v>
      </c>
      <c r="AH53" s="35">
        <f>Pohjatiedot!AGR24*Muuttoliike!O53</f>
        <v>-139563.1351092782</v>
      </c>
      <c r="AI53" s="35">
        <f>Pohjatiedot!AGS24*Muuttoliike!P53</f>
        <v>37448.025784325546</v>
      </c>
      <c r="AJ53" s="35">
        <f>Pohjatiedot!AGT24*Muuttoliike!Q53</f>
        <v>35256.218536731598</v>
      </c>
      <c r="AK53" s="161">
        <f>Pohjatiedot!AGU24*Muuttoliike!R53</f>
        <v>14539.476763635985</v>
      </c>
      <c r="AL53" s="58">
        <f t="shared" si="53"/>
        <v>1503561.8421386348</v>
      </c>
      <c r="AN53" s="56" t="str">
        <f>Pohjatiedot!AGE24</f>
        <v>Pohjanmaa</v>
      </c>
      <c r="AO53" s="35">
        <f>Pohjatiedot!AGF24</f>
        <v>-4725.5982634452794</v>
      </c>
      <c r="AP53" s="35">
        <f>Pohjatiedot!AGG24</f>
        <v>-4884.0905203756583</v>
      </c>
      <c r="AQ53" s="35">
        <f>Pohjatiedot!AGH24</f>
        <v>-3969.882365208492</v>
      </c>
      <c r="AR53" s="35">
        <f>Pohjatiedot!AGI24</f>
        <v>-1339.601737159519</v>
      </c>
      <c r="AS53" s="35">
        <f>Pohjatiedot!AGJ24</f>
        <v>-2060.1999059695795</v>
      </c>
      <c r="AT53" s="35">
        <f>Pohjatiedot!AGK24</f>
        <v>310.53732946432592</v>
      </c>
      <c r="AU53" s="35">
        <f>Pohjatiedot!AGL24</f>
        <v>1451.743790831611</v>
      </c>
      <c r="AV53" s="35">
        <f>Pohjatiedot!AGM24</f>
        <v>2201.1574448387191</v>
      </c>
      <c r="AW53" s="35">
        <f>Pohjatiedot!AGN24</f>
        <v>2673.1327548264162</v>
      </c>
      <c r="AX53" s="35">
        <f>Pohjatiedot!AGO24</f>
        <v>3367.3147040972481</v>
      </c>
      <c r="AY53" s="35">
        <f>Pohjatiedot!AGP24</f>
        <v>2024.924869920847</v>
      </c>
      <c r="AZ53" s="35">
        <f>Pohjatiedot!AGQ24</f>
        <v>1527.5300969322325</v>
      </c>
      <c r="BA53" s="35">
        <f>Pohjatiedot!AGR24</f>
        <v>1316.6333500875303</v>
      </c>
      <c r="BB53" s="35">
        <f>Pohjatiedot!AGS24</f>
        <v>-634.71230142924651</v>
      </c>
      <c r="BC53" s="35">
        <f>Pohjatiedot!AGT24</f>
        <v>-1305.7858717308</v>
      </c>
      <c r="BD53" s="161">
        <f>Pohjatiedot!AGU24</f>
        <v>-538.49913939392536</v>
      </c>
    </row>
    <row r="54" spans="2:56" x14ac:dyDescent="0.25">
      <c r="B54" s="56" t="str">
        <f>Pohjatiedot!ADZ25</f>
        <v>Keski-Pohjanmaa</v>
      </c>
      <c r="C54" s="35">
        <f>Pohjatiedot!AEA25</f>
        <v>24</v>
      </c>
      <c r="D54" s="35">
        <f>Pohjatiedot!AEB25</f>
        <v>-10</v>
      </c>
      <c r="E54" s="35">
        <f>Pohjatiedot!AEC25</f>
        <v>-43</v>
      </c>
      <c r="F54" s="35">
        <f>Pohjatiedot!AED25</f>
        <v>-206</v>
      </c>
      <c r="G54" s="35">
        <f>Pohjatiedot!AEE25</f>
        <v>-707</v>
      </c>
      <c r="H54" s="35">
        <f>Pohjatiedot!AEF25</f>
        <v>-182</v>
      </c>
      <c r="I54" s="35">
        <f>Pohjatiedot!AEG25</f>
        <v>-57</v>
      </c>
      <c r="J54" s="35">
        <f>Pohjatiedot!AEH25</f>
        <v>-40</v>
      </c>
      <c r="K54" s="35">
        <f>Pohjatiedot!AEI25</f>
        <v>-21</v>
      </c>
      <c r="L54" s="35">
        <f>Pohjatiedot!AEJ25</f>
        <v>-23</v>
      </c>
      <c r="M54" s="35">
        <f>Pohjatiedot!AEK25</f>
        <v>1</v>
      </c>
      <c r="N54" s="35">
        <f>Pohjatiedot!AEL25</f>
        <v>-28</v>
      </c>
      <c r="O54" s="35">
        <f>Pohjatiedot!AEM25</f>
        <v>-11</v>
      </c>
      <c r="P54" s="35">
        <f>Pohjatiedot!AEN25</f>
        <v>-2</v>
      </c>
      <c r="Q54" s="35">
        <f>Pohjatiedot!AEO25</f>
        <v>-11</v>
      </c>
      <c r="R54" s="35">
        <f>Pohjatiedot!AEP25</f>
        <v>-5</v>
      </c>
      <c r="S54" s="58">
        <f t="shared" si="52"/>
        <v>-1321</v>
      </c>
      <c r="U54" s="56" t="str">
        <f>Pohjatiedot!AGE25</f>
        <v>Keski-Pohjanmaa</v>
      </c>
      <c r="V54" s="35">
        <f>Pohjatiedot!AGF25*Muuttoliike!C54</f>
        <v>-71384.643395418097</v>
      </c>
      <c r="W54" s="35">
        <f>Pohjatiedot!AGG25*Muuttoliike!D54</f>
        <v>39883.922490183984</v>
      </c>
      <c r="X54" s="35">
        <f>Pohjatiedot!AGH25*Muuttoliike!E54</f>
        <v>142560.2152483887</v>
      </c>
      <c r="Y54" s="35">
        <f>Pohjatiedot!AGI25*Muuttoliike!F54</f>
        <v>224963.47327158926</v>
      </c>
      <c r="Z54" s="35">
        <f>Pohjatiedot!AGJ25*Muuttoliike!G54</f>
        <v>1258853.3307186314</v>
      </c>
      <c r="AA54" s="35">
        <f>Pohjatiedot!AGK25*Muuttoliike!H54</f>
        <v>-101894.60284890256</v>
      </c>
      <c r="AB54" s="35">
        <f>Pohjatiedot!AGL25*Muuttoliike!I54</f>
        <v>-97489.143208944748</v>
      </c>
      <c r="AC54" s="35">
        <f>Pohjatiedot!AGM25*Muuttoliike!J54</f>
        <v>-94266.218350933545</v>
      </c>
      <c r="AD54" s="35">
        <f>Pohjatiedot!AGN25*Muuttoliike!K54</f>
        <v>-54006.367784999806</v>
      </c>
      <c r="AE54" s="35">
        <f>Pohjatiedot!AGO25*Muuttoliike!L54</f>
        <v>-73505.81154115712</v>
      </c>
      <c r="AF54" s="35">
        <f>Pohjatiedot!AGP25*Muuttoliike!M54</f>
        <v>2142.1908658834568</v>
      </c>
      <c r="AG54" s="35">
        <f>Pohjatiedot!AGQ25*Muuttoliike!N54</f>
        <v>-41728.743807269166</v>
      </c>
      <c r="AH54" s="35">
        <f>Pohjatiedot!AGR25*Muuttoliike!O54</f>
        <v>-14541.38079951625</v>
      </c>
      <c r="AI54" s="35">
        <f>Pohjatiedot!AGS25*Muuttoliike!P54</f>
        <v>1268.5268542744179</v>
      </c>
      <c r="AJ54" s="35">
        <f>Pohjatiedot!AGT25*Muuttoliike!Q54</f>
        <v>15982.608959256018</v>
      </c>
      <c r="AK54" s="161">
        <f>Pohjatiedot!AGU25*Muuttoliike!R54</f>
        <v>10727.043618501893</v>
      </c>
      <c r="AL54" s="58">
        <f t="shared" si="53"/>
        <v>1147564.4002895674</v>
      </c>
      <c r="AN54" s="56" t="str">
        <f>Pohjatiedot!AGE25</f>
        <v>Keski-Pohjanmaa</v>
      </c>
      <c r="AO54" s="35">
        <f>Pohjatiedot!AGF25</f>
        <v>-2974.3601414757541</v>
      </c>
      <c r="AP54" s="35">
        <f>Pohjatiedot!AGG25</f>
        <v>-3988.3922490183986</v>
      </c>
      <c r="AQ54" s="35">
        <f>Pohjatiedot!AGH25</f>
        <v>-3315.3538429857836</v>
      </c>
      <c r="AR54" s="35">
        <f>Pohjatiedot!AGI25</f>
        <v>-1092.0556954931517</v>
      </c>
      <c r="AS54" s="35">
        <f>Pohjatiedot!AGJ25</f>
        <v>-1780.556337650115</v>
      </c>
      <c r="AT54" s="35">
        <f>Pohjatiedot!AGK25</f>
        <v>559.86045521375036</v>
      </c>
      <c r="AU54" s="35">
        <f>Pohjatiedot!AGL25</f>
        <v>1710.3358457709605</v>
      </c>
      <c r="AV54" s="35">
        <f>Pohjatiedot!AGM25</f>
        <v>2356.6554587733385</v>
      </c>
      <c r="AW54" s="35">
        <f>Pohjatiedot!AGN25</f>
        <v>2571.7317992857052</v>
      </c>
      <c r="AX54" s="35">
        <f>Pohjatiedot!AGO25</f>
        <v>3195.9048496155269</v>
      </c>
      <c r="AY54" s="35">
        <f>Pohjatiedot!AGP25</f>
        <v>2142.1908658834568</v>
      </c>
      <c r="AZ54" s="35">
        <f>Pohjatiedot!AGQ25</f>
        <v>1490.3122788310416</v>
      </c>
      <c r="BA54" s="35">
        <f>Pohjatiedot!AGR25</f>
        <v>1321.9437090469319</v>
      </c>
      <c r="BB54" s="35">
        <f>Pohjatiedot!AGS25</f>
        <v>-634.26342713720896</v>
      </c>
      <c r="BC54" s="35">
        <f>Pohjatiedot!AGT25</f>
        <v>-1452.9644508414563</v>
      </c>
      <c r="BD54" s="161">
        <f>Pohjatiedot!AGU25</f>
        <v>-2145.4087237003787</v>
      </c>
    </row>
    <row r="55" spans="2:56" x14ac:dyDescent="0.25">
      <c r="B55" s="56" t="str">
        <f>Pohjatiedot!ADZ26</f>
        <v>Pohjois-Pohjanmaa</v>
      </c>
      <c r="C55" s="35">
        <f>Pohjatiedot!AEA26</f>
        <v>-160</v>
      </c>
      <c r="D55" s="35">
        <f>Pohjatiedot!AEB26</f>
        <v>-186</v>
      </c>
      <c r="E55" s="35">
        <f>Pohjatiedot!AEC26</f>
        <v>-171</v>
      </c>
      <c r="F55" s="35">
        <f>Pohjatiedot!AED26</f>
        <v>-600</v>
      </c>
      <c r="G55" s="35">
        <f>Pohjatiedot!AEE26</f>
        <v>-921</v>
      </c>
      <c r="H55" s="35">
        <f>Pohjatiedot!AEF26</f>
        <v>-1222</v>
      </c>
      <c r="I55" s="35">
        <f>Pohjatiedot!AEG26</f>
        <v>-338</v>
      </c>
      <c r="J55" s="35">
        <f>Pohjatiedot!AEH26</f>
        <v>-254</v>
      </c>
      <c r="K55" s="35">
        <f>Pohjatiedot!AEI26</f>
        <v>-90</v>
      </c>
      <c r="L55" s="35">
        <f>Pohjatiedot!AEJ26</f>
        <v>-96</v>
      </c>
      <c r="M55" s="35">
        <f>Pohjatiedot!AEK26</f>
        <v>-61</v>
      </c>
      <c r="N55" s="35">
        <f>Pohjatiedot!AEL26</f>
        <v>5</v>
      </c>
      <c r="O55" s="35">
        <f>Pohjatiedot!AEM26</f>
        <v>192</v>
      </c>
      <c r="P55" s="35">
        <f>Pohjatiedot!AEN26</f>
        <v>73</v>
      </c>
      <c r="Q55" s="35">
        <f>Pohjatiedot!AEO26</f>
        <v>43</v>
      </c>
      <c r="R55" s="35">
        <f>Pohjatiedot!AEP26</f>
        <v>58</v>
      </c>
      <c r="S55" s="58">
        <f t="shared" si="52"/>
        <v>-3728</v>
      </c>
      <c r="U55" s="56" t="str">
        <f>Pohjatiedot!AGE26</f>
        <v>Pohjois-Pohjanmaa</v>
      </c>
      <c r="V55" s="35">
        <f>Pohjatiedot!AGF26*Muuttoliike!C55</f>
        <v>561029.87507174013</v>
      </c>
      <c r="W55" s="35">
        <f>Pohjatiedot!AGG26*Muuttoliike!D55</f>
        <v>706091.9997123119</v>
      </c>
      <c r="X55" s="35">
        <f>Pohjatiedot!AGH26*Muuttoliike!E55</f>
        <v>515362.99925998249</v>
      </c>
      <c r="Y55" s="35">
        <f>Pohjatiedot!AGI26*Muuttoliike!F55</f>
        <v>603303.53541916562</v>
      </c>
      <c r="Z55" s="35">
        <f>Pohjatiedot!AGJ26*Muuttoliike!G55</f>
        <v>1849515.3263865178</v>
      </c>
      <c r="AA55" s="35">
        <f>Pohjatiedot!AGK26*Muuttoliike!H55</f>
        <v>-167403.26922840951</v>
      </c>
      <c r="AB55" s="35">
        <f>Pohjatiedot!AGL26*Muuttoliike!I55</f>
        <v>-511502.16155296931</v>
      </c>
      <c r="AC55" s="35">
        <f>Pohjatiedot!AGM26*Muuttoliike!J55</f>
        <v>-589876.80744077207</v>
      </c>
      <c r="AD55" s="35">
        <f>Pohjatiedot!AGN26*Muuttoliike!K55</f>
        <v>-257494.68009732594</v>
      </c>
      <c r="AE55" s="35">
        <f>Pohjatiedot!AGO26*Muuttoliike!L55</f>
        <v>-318594.28051559953</v>
      </c>
      <c r="AF55" s="35">
        <f>Pohjatiedot!AGP26*Muuttoliike!M55</f>
        <v>-129290.45326591059</v>
      </c>
      <c r="AG55" s="35">
        <f>Pohjatiedot!AGQ26*Muuttoliike!N55</f>
        <v>7968.6881142071416</v>
      </c>
      <c r="AH55" s="35">
        <f>Pohjatiedot!AGR26*Muuttoliike!O55</f>
        <v>212190.76408830268</v>
      </c>
      <c r="AI55" s="35">
        <f>Pohjatiedot!AGS26*Muuttoliike!P55</f>
        <v>-69968.816344789433</v>
      </c>
      <c r="AJ55" s="35">
        <f>Pohjatiedot!AGT26*Muuttoliike!Q55</f>
        <v>-64529.178678877892</v>
      </c>
      <c r="AK55" s="161">
        <f>Pohjatiedot!AGU26*Muuttoliike!R55</f>
        <v>-184878.58225657043</v>
      </c>
      <c r="AL55" s="58">
        <f t="shared" si="53"/>
        <v>2161924.9586710031</v>
      </c>
      <c r="AN55" s="56" t="str">
        <f>Pohjatiedot!AGE26</f>
        <v>Pohjois-Pohjanmaa</v>
      </c>
      <c r="AO55" s="35">
        <f>Pohjatiedot!AGF26</f>
        <v>-3506.4367191983756</v>
      </c>
      <c r="AP55" s="35">
        <f>Pohjatiedot!AGG26</f>
        <v>-3796.1935468403863</v>
      </c>
      <c r="AQ55" s="35">
        <f>Pohjatiedot!AGH26</f>
        <v>-3013.8187091227046</v>
      </c>
      <c r="AR55" s="35">
        <f>Pohjatiedot!AGI26</f>
        <v>-1005.5058923652759</v>
      </c>
      <c r="AS55" s="35">
        <f>Pohjatiedot!AGJ26</f>
        <v>-2008.1599635032767</v>
      </c>
      <c r="AT55" s="35">
        <f>Pohjatiedot!AGK26</f>
        <v>136.99121868118618</v>
      </c>
      <c r="AU55" s="35">
        <f>Pohjatiedot!AGL26</f>
        <v>1513.3200045945837</v>
      </c>
      <c r="AV55" s="35">
        <f>Pohjatiedot!AGM26</f>
        <v>2322.3496355935908</v>
      </c>
      <c r="AW55" s="35">
        <f>Pohjatiedot!AGN26</f>
        <v>2861.0520010813993</v>
      </c>
      <c r="AX55" s="35">
        <f>Pohjatiedot!AGO26</f>
        <v>3318.690422037495</v>
      </c>
      <c r="AY55" s="35">
        <f>Pohjatiedot!AGP26</f>
        <v>2119.5156273100097</v>
      </c>
      <c r="AZ55" s="35">
        <f>Pohjatiedot!AGQ26</f>
        <v>1593.7376228414282</v>
      </c>
      <c r="BA55" s="35">
        <f>Pohjatiedot!AGR26</f>
        <v>1105.1602296265764</v>
      </c>
      <c r="BB55" s="35">
        <f>Pohjatiedot!AGS26</f>
        <v>-958.47693622999213</v>
      </c>
      <c r="BC55" s="35">
        <f>Pohjatiedot!AGT26</f>
        <v>-1500.6785739273928</v>
      </c>
      <c r="BD55" s="161">
        <f>Pohjatiedot!AGU26</f>
        <v>-3187.5617630443176</v>
      </c>
    </row>
    <row r="56" spans="2:56" x14ac:dyDescent="0.25">
      <c r="B56" s="56" t="str">
        <f>Pohjatiedot!ADZ27</f>
        <v>Kainuu</v>
      </c>
      <c r="C56" s="35">
        <f>Pohjatiedot!AEA27</f>
        <v>-27</v>
      </c>
      <c r="D56" s="35">
        <f>Pohjatiedot!AEB27</f>
        <v>-24</v>
      </c>
      <c r="E56" s="35">
        <f>Pohjatiedot!AEC27</f>
        <v>-66</v>
      </c>
      <c r="F56" s="35">
        <f>Pohjatiedot!AED27</f>
        <v>-261</v>
      </c>
      <c r="G56" s="35">
        <f>Pohjatiedot!AEE27</f>
        <v>-599</v>
      </c>
      <c r="H56" s="35">
        <f>Pohjatiedot!AEF27</f>
        <v>-169</v>
      </c>
      <c r="I56" s="35">
        <f>Pohjatiedot!AEG27</f>
        <v>-125</v>
      </c>
      <c r="J56" s="35">
        <f>Pohjatiedot!AEH27</f>
        <v>-61</v>
      </c>
      <c r="K56" s="35">
        <f>Pohjatiedot!AEI27</f>
        <v>-57</v>
      </c>
      <c r="L56" s="35">
        <f>Pohjatiedot!AEJ27</f>
        <v>-14</v>
      </c>
      <c r="M56" s="35">
        <f>Pohjatiedot!AEK27</f>
        <v>-21</v>
      </c>
      <c r="N56" s="35">
        <f>Pohjatiedot!AEL27</f>
        <v>9</v>
      </c>
      <c r="O56" s="35">
        <f>Pohjatiedot!AEM27</f>
        <v>2</v>
      </c>
      <c r="P56" s="35">
        <f>Pohjatiedot!AEN27</f>
        <v>-25</v>
      </c>
      <c r="Q56" s="35">
        <f>Pohjatiedot!AEO27</f>
        <v>-31</v>
      </c>
      <c r="R56" s="35">
        <f>Pohjatiedot!AEP27</f>
        <v>-73</v>
      </c>
      <c r="S56" s="58">
        <f t="shared" si="52"/>
        <v>-1542</v>
      </c>
      <c r="U56" s="56" t="str">
        <f>Pohjatiedot!AGE27</f>
        <v>Kainuu</v>
      </c>
      <c r="V56" s="35">
        <f>Pohjatiedot!AGF27*Muuttoliike!C56</f>
        <v>186829.10026846174</v>
      </c>
      <c r="W56" s="35">
        <f>Pohjatiedot!AGG27*Muuttoliike!D56</f>
        <v>160107.21519614657</v>
      </c>
      <c r="X56" s="35">
        <f>Pohjatiedot!AGH27*Muuttoliike!E56</f>
        <v>357661.54051992157</v>
      </c>
      <c r="Y56" s="35">
        <f>Pohjatiedot!AGI27*Muuttoliike!F56</f>
        <v>467001.90850215399</v>
      </c>
      <c r="Z56" s="35">
        <f>Pohjatiedot!AGJ27*Muuttoliike!G56</f>
        <v>1436288.5073200117</v>
      </c>
      <c r="AA56" s="35">
        <f>Pohjatiedot!AGK27*Muuttoliike!H56</f>
        <v>28083.353249226562</v>
      </c>
      <c r="AB56" s="35">
        <f>Pohjatiedot!AGL27*Muuttoliike!I56</f>
        <v>-114942.88909917737</v>
      </c>
      <c r="AC56" s="35">
        <f>Pohjatiedot!AGM27*Muuttoliike!J56</f>
        <v>-76107.726416824313</v>
      </c>
      <c r="AD56" s="35">
        <f>Pohjatiedot!AGN27*Muuttoliike!K56</f>
        <v>-90802.106520506029</v>
      </c>
      <c r="AE56" s="35">
        <f>Pohjatiedot!AGO27*Muuttoliike!L56</f>
        <v>-26605.856693015696</v>
      </c>
      <c r="AF56" s="35">
        <f>Pohjatiedot!AGP27*Muuttoliike!M56</f>
        <v>-42204.781295293462</v>
      </c>
      <c r="AG56" s="35">
        <f>Pohjatiedot!AGQ27*Muuttoliike!N56</f>
        <v>12020.701005911626</v>
      </c>
      <c r="AH56" s="35">
        <f>Pohjatiedot!AGR27*Muuttoliike!O56</f>
        <v>2349.9795688615868</v>
      </c>
      <c r="AI56" s="35">
        <f>Pohjatiedot!AGS27*Muuttoliike!P56</f>
        <v>15883.796975379391</v>
      </c>
      <c r="AJ56" s="35">
        <f>Pohjatiedot!AGT27*Muuttoliike!Q56</f>
        <v>34813.14487933967</v>
      </c>
      <c r="AK56" s="161">
        <f>Pohjatiedot!AGU27*Muuttoliike!R56</f>
        <v>-13747.188396809353</v>
      </c>
      <c r="AL56" s="58">
        <f t="shared" si="53"/>
        <v>2336628.6990637877</v>
      </c>
      <c r="AN56" s="56" t="str">
        <f>Pohjatiedot!AGE27</f>
        <v>Kainuu</v>
      </c>
      <c r="AO56" s="35">
        <f>Pohjatiedot!AGF27</f>
        <v>-6919.5963062393239</v>
      </c>
      <c r="AP56" s="35">
        <f>Pohjatiedot!AGG27</f>
        <v>-6671.1339665061078</v>
      </c>
      <c r="AQ56" s="35">
        <f>Pohjatiedot!AGH27</f>
        <v>-5419.1142503018418</v>
      </c>
      <c r="AR56" s="35">
        <f>Pohjatiedot!AGI27</f>
        <v>-1789.2793429201301</v>
      </c>
      <c r="AS56" s="35">
        <f>Pohjatiedot!AGJ27</f>
        <v>-2397.8105297496022</v>
      </c>
      <c r="AT56" s="35">
        <f>Pohjatiedot!AGK27</f>
        <v>-166.17368786524594</v>
      </c>
      <c r="AU56" s="35">
        <f>Pohjatiedot!AGL27</f>
        <v>919.54311279341891</v>
      </c>
      <c r="AV56" s="35">
        <f>Pohjatiedot!AGM27</f>
        <v>1247.6676461774478</v>
      </c>
      <c r="AW56" s="35">
        <f>Pohjatiedot!AGN27</f>
        <v>1593.0194126404567</v>
      </c>
      <c r="AX56" s="35">
        <f>Pohjatiedot!AGO27</f>
        <v>1900.4183352154068</v>
      </c>
      <c r="AY56" s="35">
        <f>Pohjatiedot!AGP27</f>
        <v>2009.7514902520697</v>
      </c>
      <c r="AZ56" s="35">
        <f>Pohjatiedot!AGQ27</f>
        <v>1335.6334451012917</v>
      </c>
      <c r="BA56" s="35">
        <f>Pohjatiedot!AGR27</f>
        <v>1174.9897844307934</v>
      </c>
      <c r="BB56" s="35">
        <f>Pohjatiedot!AGS27</f>
        <v>-635.35187901517565</v>
      </c>
      <c r="BC56" s="35">
        <f>Pohjatiedot!AGT27</f>
        <v>-1123.0046735270862</v>
      </c>
      <c r="BD56" s="161">
        <f>Pohjatiedot!AGU27</f>
        <v>188.31764927136101</v>
      </c>
    </row>
    <row r="57" spans="2:56" ht="15.75" thickBot="1" x14ac:dyDescent="0.3">
      <c r="B57" s="157" t="str">
        <f>Pohjatiedot!ADZ28</f>
        <v>Lappi</v>
      </c>
      <c r="C57" s="158">
        <f>Pohjatiedot!AEA28</f>
        <v>-10</v>
      </c>
      <c r="D57" s="158">
        <f>Pohjatiedot!AEB28</f>
        <v>-1</v>
      </c>
      <c r="E57" s="158">
        <f>Pohjatiedot!AEC28</f>
        <v>-21</v>
      </c>
      <c r="F57" s="158">
        <f>Pohjatiedot!AED28</f>
        <v>-437</v>
      </c>
      <c r="G57" s="158">
        <f>Pohjatiedot!AEE28</f>
        <v>-770</v>
      </c>
      <c r="H57" s="158">
        <f>Pohjatiedot!AEF28</f>
        <v>-378</v>
      </c>
      <c r="I57" s="158">
        <f>Pohjatiedot!AEG28</f>
        <v>-82</v>
      </c>
      <c r="J57" s="158">
        <f>Pohjatiedot!AEH28</f>
        <v>112</v>
      </c>
      <c r="K57" s="158">
        <f>Pohjatiedot!AEI28</f>
        <v>33</v>
      </c>
      <c r="L57" s="158">
        <f>Pohjatiedot!AEJ28</f>
        <v>30</v>
      </c>
      <c r="M57" s="158">
        <f>Pohjatiedot!AEK28</f>
        <v>10</v>
      </c>
      <c r="N57" s="158">
        <f>Pohjatiedot!AEL28</f>
        <v>-19</v>
      </c>
      <c r="O57" s="158">
        <f>Pohjatiedot!AEM28</f>
        <v>-116</v>
      </c>
      <c r="P57" s="158">
        <f>Pohjatiedot!AEN28</f>
        <v>-125</v>
      </c>
      <c r="Q57" s="158">
        <f>Pohjatiedot!AEO28</f>
        <v>-61</v>
      </c>
      <c r="R57" s="158">
        <f>Pohjatiedot!AEP28</f>
        <v>-153</v>
      </c>
      <c r="S57" s="159">
        <f t="shared" si="52"/>
        <v>-1988</v>
      </c>
      <c r="U57" s="157" t="str">
        <f>Pohjatiedot!AGE28</f>
        <v>Lappi</v>
      </c>
      <c r="V57" s="158">
        <f>Pohjatiedot!AGF28*Muuttoliike!C57</f>
        <v>59774.576701452424</v>
      </c>
      <c r="W57" s="158">
        <f>Pohjatiedot!AGG28*Muuttoliike!D57</f>
        <v>5799.0938236685397</v>
      </c>
      <c r="X57" s="158">
        <f>Pohjatiedot!AGH28*Muuttoliike!E57</f>
        <v>100752.98570329978</v>
      </c>
      <c r="Y57" s="158">
        <f>Pohjatiedot!AGI28*Muuttoliike!F57</f>
        <v>905355.63193746575</v>
      </c>
      <c r="Z57" s="158">
        <f>Pohjatiedot!AGJ28*Muuttoliike!G57</f>
        <v>1963861.1263690449</v>
      </c>
      <c r="AA57" s="158">
        <f>Pohjatiedot!AGK28*Muuttoliike!H57</f>
        <v>51231.297187776603</v>
      </c>
      <c r="AB57" s="158">
        <f>Pohjatiedot!AGL28*Muuttoliike!I57</f>
        <v>-84422.303746918886</v>
      </c>
      <c r="AC57" s="158">
        <f>Pohjatiedot!AGM28*Muuttoliike!J57</f>
        <v>170163.14760430582</v>
      </c>
      <c r="AD57" s="158">
        <f>Pohjatiedot!AGN28*Muuttoliike!K57</f>
        <v>62821.888990868618</v>
      </c>
      <c r="AE57" s="158">
        <f>Pohjatiedot!AGO28*Muuttoliike!L57</f>
        <v>72097.246437984795</v>
      </c>
      <c r="AF57" s="158">
        <f>Pohjatiedot!AGP28*Muuttoliike!M57</f>
        <v>20903.566970961103</v>
      </c>
      <c r="AG57" s="158">
        <f>Pohjatiedot!AGQ28*Muuttoliike!N57</f>
        <v>-29965.225366734237</v>
      </c>
      <c r="AH57" s="158">
        <f>Pohjatiedot!AGR28*Muuttoliike!O57</f>
        <v>-155539.55314469381</v>
      </c>
      <c r="AI57" s="158">
        <f>Pohjatiedot!AGS28*Muuttoliike!P57</f>
        <v>76048.770487986185</v>
      </c>
      <c r="AJ57" s="158">
        <f>Pohjatiedot!AGT28*Muuttoliike!Q57</f>
        <v>71344.461913261403</v>
      </c>
      <c r="AK57" s="162">
        <f>Pohjatiedot!AGU28*Muuttoliike!R57</f>
        <v>366301.27316488238</v>
      </c>
      <c r="AL57" s="159">
        <f t="shared" si="53"/>
        <v>3656527.9850346115</v>
      </c>
      <c r="AN57" s="157" t="str">
        <f>Pohjatiedot!AGE28</f>
        <v>Lappi</v>
      </c>
      <c r="AO57" s="158">
        <f>Pohjatiedot!AGF28</f>
        <v>-5977.4576701452424</v>
      </c>
      <c r="AP57" s="158">
        <f>Pohjatiedot!AGG28</f>
        <v>-5799.0938236685397</v>
      </c>
      <c r="AQ57" s="158">
        <f>Pohjatiedot!AGH28</f>
        <v>-4797.761223966656</v>
      </c>
      <c r="AR57" s="158">
        <f>Pohjatiedot!AGI28</f>
        <v>-2071.7520181635373</v>
      </c>
      <c r="AS57" s="158">
        <f>Pohjatiedot!AGJ28</f>
        <v>-2550.4689952844737</v>
      </c>
      <c r="AT57" s="158">
        <f>Pohjatiedot!AGK28</f>
        <v>-135.53253224279524</v>
      </c>
      <c r="AU57" s="158">
        <f>Pohjatiedot!AGL28</f>
        <v>1029.5402895965717</v>
      </c>
      <c r="AV57" s="158">
        <f>Pohjatiedot!AGM28</f>
        <v>1519.3138178955878</v>
      </c>
      <c r="AW57" s="158">
        <f>Pohjatiedot!AGN28</f>
        <v>1903.6936057838975</v>
      </c>
      <c r="AX57" s="158">
        <f>Pohjatiedot!AGO28</f>
        <v>2403.2415479328265</v>
      </c>
      <c r="AY57" s="158">
        <f>Pohjatiedot!AGP28</f>
        <v>2090.3566970961101</v>
      </c>
      <c r="AZ57" s="158">
        <f>Pohjatiedot!AGQ28</f>
        <v>1577.1171245649598</v>
      </c>
      <c r="BA57" s="158">
        <f>Pohjatiedot!AGR28</f>
        <v>1340.8582167646018</v>
      </c>
      <c r="BB57" s="158">
        <f>Pohjatiedot!AGS28</f>
        <v>-608.39016390388952</v>
      </c>
      <c r="BC57" s="158">
        <f>Pohjatiedot!AGT28</f>
        <v>-1169.5813428403508</v>
      </c>
      <c r="BD57" s="162">
        <f>Pohjatiedot!AGU28</f>
        <v>-2394.1259683979242</v>
      </c>
    </row>
    <row r="61" spans="2:56" x14ac:dyDescent="0.25">
      <c r="B61" t="s">
        <v>258</v>
      </c>
      <c r="U61" t="s">
        <v>273</v>
      </c>
    </row>
    <row r="62" spans="2:56" ht="7.15" customHeight="1" thickBot="1" x14ac:dyDescent="0.3"/>
    <row r="63" spans="2:56" ht="30.75" thickBot="1" x14ac:dyDescent="0.3">
      <c r="B63" s="50" t="s">
        <v>252</v>
      </c>
      <c r="C63" s="155" t="s">
        <v>241</v>
      </c>
      <c r="D63" s="155" t="s">
        <v>242</v>
      </c>
      <c r="E63" s="155" t="s">
        <v>224</v>
      </c>
      <c r="F63" s="155" t="s">
        <v>225</v>
      </c>
      <c r="G63" s="155" t="s">
        <v>226</v>
      </c>
      <c r="H63" s="155" t="s">
        <v>227</v>
      </c>
      <c r="I63" s="155" t="s">
        <v>228</v>
      </c>
      <c r="J63" s="155" t="s">
        <v>229</v>
      </c>
      <c r="K63" s="155" t="s">
        <v>230</v>
      </c>
      <c r="L63" s="155" t="s">
        <v>231</v>
      </c>
      <c r="M63" s="155" t="s">
        <v>232</v>
      </c>
      <c r="N63" s="155" t="s">
        <v>233</v>
      </c>
      <c r="O63" s="155" t="s">
        <v>234</v>
      </c>
      <c r="P63" s="155" t="s">
        <v>235</v>
      </c>
      <c r="Q63" s="155" t="s">
        <v>236</v>
      </c>
      <c r="R63" s="155" t="s">
        <v>237</v>
      </c>
      <c r="S63" s="156" t="s">
        <v>30</v>
      </c>
      <c r="U63" s="50" t="s">
        <v>254</v>
      </c>
      <c r="V63" s="155" t="s">
        <v>241</v>
      </c>
      <c r="W63" s="155" t="s">
        <v>242</v>
      </c>
      <c r="X63" s="155" t="s">
        <v>224</v>
      </c>
      <c r="Y63" s="155" t="s">
        <v>225</v>
      </c>
      <c r="Z63" s="155" t="s">
        <v>226</v>
      </c>
      <c r="AA63" s="155" t="s">
        <v>227</v>
      </c>
      <c r="AB63" s="155" t="s">
        <v>228</v>
      </c>
      <c r="AC63" s="155" t="s">
        <v>229</v>
      </c>
      <c r="AD63" s="155" t="s">
        <v>230</v>
      </c>
      <c r="AE63" s="155" t="s">
        <v>231</v>
      </c>
      <c r="AF63" s="155" t="s">
        <v>232</v>
      </c>
      <c r="AG63" s="155" t="s">
        <v>233</v>
      </c>
      <c r="AH63" s="155" t="s">
        <v>234</v>
      </c>
      <c r="AI63" s="155" t="s">
        <v>235</v>
      </c>
      <c r="AJ63" s="155" t="s">
        <v>236</v>
      </c>
      <c r="AK63" s="160" t="s">
        <v>237</v>
      </c>
      <c r="AL63" s="160" t="s">
        <v>30</v>
      </c>
      <c r="AN63" s="50" t="s">
        <v>268</v>
      </c>
      <c r="AO63" s="155" t="str">
        <f>AO39</f>
        <v xml:space="preserve"> 0 -  4</v>
      </c>
      <c r="AP63" s="155" t="str">
        <f t="shared" ref="AP63:BD63" si="54">AP39</f>
        <v xml:space="preserve"> 5 -  9</v>
      </c>
      <c r="AQ63" s="155" t="str">
        <f t="shared" si="54"/>
        <v>10 - 14</v>
      </c>
      <c r="AR63" s="155" t="str">
        <f t="shared" si="54"/>
        <v>15 - 19</v>
      </c>
      <c r="AS63" s="155" t="str">
        <f t="shared" si="54"/>
        <v>20 - 24</v>
      </c>
      <c r="AT63" s="155" t="str">
        <f t="shared" si="54"/>
        <v>25 - 29</v>
      </c>
      <c r="AU63" s="155" t="str">
        <f t="shared" si="54"/>
        <v>30 - 34</v>
      </c>
      <c r="AV63" s="155" t="str">
        <f t="shared" si="54"/>
        <v>35 - 39</v>
      </c>
      <c r="AW63" s="155" t="str">
        <f t="shared" si="54"/>
        <v>40 - 44</v>
      </c>
      <c r="AX63" s="155" t="str">
        <f t="shared" si="54"/>
        <v>45 - 49</v>
      </c>
      <c r="AY63" s="155" t="str">
        <f t="shared" si="54"/>
        <v>50 - 54</v>
      </c>
      <c r="AZ63" s="155" t="str">
        <f t="shared" si="54"/>
        <v>55 - 59</v>
      </c>
      <c r="BA63" s="155" t="str">
        <f t="shared" si="54"/>
        <v>60 - 64</v>
      </c>
      <c r="BB63" s="155" t="str">
        <f t="shared" si="54"/>
        <v>65 - 69</v>
      </c>
      <c r="BC63" s="155" t="str">
        <f t="shared" si="54"/>
        <v>70 - 74</v>
      </c>
      <c r="BD63" s="160" t="str">
        <f t="shared" si="54"/>
        <v>75 -</v>
      </c>
    </row>
    <row r="64" spans="2:56" x14ac:dyDescent="0.25">
      <c r="B64" s="56" t="str">
        <f>Pohjatiedot!ADZ33</f>
        <v>Akaa</v>
      </c>
      <c r="C64" s="35">
        <f>Pohjatiedot!AEA33</f>
        <v>25</v>
      </c>
      <c r="D64" s="35">
        <f>Pohjatiedot!AEB33</f>
        <v>0</v>
      </c>
      <c r="E64" s="35">
        <f>Pohjatiedot!AEC33</f>
        <v>-9</v>
      </c>
      <c r="F64" s="35">
        <f>Pohjatiedot!AED33</f>
        <v>-227</v>
      </c>
      <c r="G64" s="35">
        <f>Pohjatiedot!AEE33</f>
        <v>-162</v>
      </c>
      <c r="H64" s="35">
        <f>Pohjatiedot!AEF33</f>
        <v>2</v>
      </c>
      <c r="I64" s="35">
        <f>Pohjatiedot!AEG33</f>
        <v>48</v>
      </c>
      <c r="J64" s="35">
        <f>Pohjatiedot!AEH33</f>
        <v>0</v>
      </c>
      <c r="K64" s="35">
        <f>Pohjatiedot!AEI33</f>
        <v>4</v>
      </c>
      <c r="L64" s="35">
        <f>Pohjatiedot!AEJ33</f>
        <v>-23</v>
      </c>
      <c r="M64" s="35">
        <f>Pohjatiedot!AEK33</f>
        <v>2</v>
      </c>
      <c r="N64" s="35">
        <f>Pohjatiedot!AEL33</f>
        <v>-9</v>
      </c>
      <c r="O64" s="35">
        <f>Pohjatiedot!AEM33</f>
        <v>18</v>
      </c>
      <c r="P64" s="35">
        <f>Pohjatiedot!AEN33</f>
        <v>4</v>
      </c>
      <c r="Q64" s="35">
        <f>Pohjatiedot!AEO33</f>
        <v>-7</v>
      </c>
      <c r="R64" s="35">
        <f>Pohjatiedot!AEP33</f>
        <v>-23</v>
      </c>
      <c r="S64" s="58">
        <f>SUM(C64:R64)</f>
        <v>-357</v>
      </c>
      <c r="U64" s="52" t="str">
        <f>Pohjatiedot!AGE33</f>
        <v>Akaa</v>
      </c>
      <c r="V64" s="166">
        <f>Pohjatiedot!AGF33*C64</f>
        <v>-111214.90962841061</v>
      </c>
      <c r="W64" s="166">
        <f>Pohjatiedot!AGG33*D64</f>
        <v>0</v>
      </c>
      <c r="X64" s="166">
        <f>Pohjatiedot!AGH33*E64</f>
        <v>31478.088074499359</v>
      </c>
      <c r="Y64" s="166">
        <f>Pohjatiedot!AGI33*F64</f>
        <v>216222.10352215337</v>
      </c>
      <c r="Z64" s="166">
        <f>Pohjatiedot!AGJ33*G64</f>
        <v>397353.59998039115</v>
      </c>
      <c r="AA64" s="166">
        <f>Pohjatiedot!AGK33*H64</f>
        <v>-829.17052222597704</v>
      </c>
      <c r="AB64" s="166">
        <f>Pohjatiedot!AGL33*I64</f>
        <v>35084.423688631301</v>
      </c>
      <c r="AC64" s="166">
        <f>Pohjatiedot!AGM33*J64</f>
        <v>0</v>
      </c>
      <c r="AD64" s="166">
        <f>Pohjatiedot!AGN33*K64</f>
        <v>9814.7485282652069</v>
      </c>
      <c r="AE64" s="166">
        <f>Pohjatiedot!AGO33*L64</f>
        <v>-73313.222054600163</v>
      </c>
      <c r="AF64" s="166">
        <f>Pohjatiedot!AGP33*M64</f>
        <v>3184.7330497099028</v>
      </c>
      <c r="AG64" s="166">
        <f>Pohjatiedot!AGQ33*N64</f>
        <v>-11574.156627410637</v>
      </c>
      <c r="AH64" s="166">
        <f>Pohjatiedot!AGR33*O64</f>
        <v>11175.275742362588</v>
      </c>
      <c r="AI64" s="166">
        <f>Pohjatiedot!AGS33*P64</f>
        <v>-2029.4834971926703</v>
      </c>
      <c r="AJ64" s="166">
        <f>Pohjatiedot!AGT33*Q64</f>
        <v>10312.107314028137</v>
      </c>
      <c r="AK64" s="8">
        <f>Pohjatiedot!AGU33*R64</f>
        <v>12493.762715419096</v>
      </c>
      <c r="AL64" s="8">
        <f>SUM(V64:AK64)</f>
        <v>528157.90028562013</v>
      </c>
      <c r="AN64" s="52" t="str">
        <f>Pohjatiedot!AGE33</f>
        <v>Akaa</v>
      </c>
      <c r="AO64" s="166">
        <f>Pohjatiedot!AGF33</f>
        <v>-4448.596385136424</v>
      </c>
      <c r="AP64" s="166">
        <f>Pohjatiedot!AGG33</f>
        <v>-4295.6742448294417</v>
      </c>
      <c r="AQ64" s="166">
        <f>Pohjatiedot!AGH33</f>
        <v>-3497.5653416110399</v>
      </c>
      <c r="AR64" s="166">
        <f>Pohjatiedot!AGI33</f>
        <v>-952.5202798332748</v>
      </c>
      <c r="AS64" s="166">
        <f>Pohjatiedot!AGJ33</f>
        <v>-2452.7999998789578</v>
      </c>
      <c r="AT64" s="166">
        <f>Pohjatiedot!AGK33</f>
        <v>-414.58526111298852</v>
      </c>
      <c r="AU64" s="166">
        <f>Pohjatiedot!AGL33</f>
        <v>730.92549351315211</v>
      </c>
      <c r="AV64" s="166">
        <f>Pohjatiedot!AGM33</f>
        <v>2079.1371769674192</v>
      </c>
      <c r="AW64" s="166">
        <f>Pohjatiedot!AGN33</f>
        <v>2453.6871320663017</v>
      </c>
      <c r="AX64" s="166">
        <f>Pohjatiedot!AGO33</f>
        <v>3187.5313936782682</v>
      </c>
      <c r="AY64" s="166">
        <f>Pohjatiedot!AGP33</f>
        <v>1592.3665248549514</v>
      </c>
      <c r="AZ64" s="166">
        <f>Pohjatiedot!AGQ33</f>
        <v>1286.0174030456265</v>
      </c>
      <c r="BA64" s="166">
        <f>Pohjatiedot!AGR33</f>
        <v>620.84865235347706</v>
      </c>
      <c r="BB64" s="166">
        <f>Pohjatiedot!AGS33</f>
        <v>-507.37087429816756</v>
      </c>
      <c r="BC64" s="166">
        <f>Pohjatiedot!AGT33</f>
        <v>-1473.1581877183053</v>
      </c>
      <c r="BD64" s="8">
        <f>Pohjatiedot!AGU33</f>
        <v>-543.20707458343895</v>
      </c>
    </row>
    <row r="65" spans="2:56" x14ac:dyDescent="0.25">
      <c r="B65" s="56" t="str">
        <f>Pohjatiedot!ADZ34</f>
        <v>Hämeenkyrö</v>
      </c>
      <c r="C65" s="35">
        <f>Pohjatiedot!AEA34</f>
        <v>23</v>
      </c>
      <c r="D65" s="35">
        <f>Pohjatiedot!AEB34</f>
        <v>13</v>
      </c>
      <c r="E65" s="35">
        <f>Pohjatiedot!AEC34</f>
        <v>-11</v>
      </c>
      <c r="F65" s="35">
        <f>Pohjatiedot!AED34</f>
        <v>-120</v>
      </c>
      <c r="G65" s="35">
        <f>Pohjatiedot!AEE34</f>
        <v>-97</v>
      </c>
      <c r="H65" s="35">
        <f>Pohjatiedot!AEF34</f>
        <v>24</v>
      </c>
      <c r="I65" s="35">
        <f>Pohjatiedot!AEG34</f>
        <v>28</v>
      </c>
      <c r="J65" s="35">
        <f>Pohjatiedot!AEH34</f>
        <v>11</v>
      </c>
      <c r="K65" s="35">
        <f>Pohjatiedot!AEI34</f>
        <v>9</v>
      </c>
      <c r="L65" s="35">
        <f>Pohjatiedot!AEJ34</f>
        <v>2</v>
      </c>
      <c r="M65" s="35">
        <f>Pohjatiedot!AEK34</f>
        <v>-13</v>
      </c>
      <c r="N65" s="35">
        <f>Pohjatiedot!AEL34</f>
        <v>5</v>
      </c>
      <c r="O65" s="35">
        <f>Pohjatiedot!AEM34</f>
        <v>3</v>
      </c>
      <c r="P65" s="35">
        <f>Pohjatiedot!AEN34</f>
        <v>-26</v>
      </c>
      <c r="Q65" s="35">
        <f>Pohjatiedot!AEO34</f>
        <v>-4</v>
      </c>
      <c r="R65" s="35">
        <f>Pohjatiedot!AEP34</f>
        <v>1</v>
      </c>
      <c r="S65" s="58">
        <f t="shared" ref="S65:S86" si="55">SUM(C65:R65)</f>
        <v>-152</v>
      </c>
      <c r="U65" s="56" t="str">
        <f>Pohjatiedot!AGE34</f>
        <v>Hämeenkyrö</v>
      </c>
      <c r="V65" s="9">
        <f>Pohjatiedot!AGF34*C65</f>
        <v>-102481.41113685814</v>
      </c>
      <c r="W65" s="9">
        <f>Pohjatiedot!AGG34*D65</f>
        <v>-66147.620179334655</v>
      </c>
      <c r="X65" s="9">
        <f>Pohjatiedot!AGH34*E65</f>
        <v>45705.138699795891</v>
      </c>
      <c r="Y65" s="9">
        <f>Pohjatiedot!AGI34*F65</f>
        <v>83978.392067420937</v>
      </c>
      <c r="Z65" s="9">
        <f>Pohjatiedot!AGJ34*G65</f>
        <v>179939.67211261133</v>
      </c>
      <c r="AA65" s="9">
        <f>Pohjatiedot!AGK34*H65</f>
        <v>8881.7237286782438</v>
      </c>
      <c r="AB65" s="9">
        <f>Pohjatiedot!AGL34*I65</f>
        <v>41547.798200615711</v>
      </c>
      <c r="AC65" s="9">
        <f>Pohjatiedot!AGM34*J65</f>
        <v>23290.947050471441</v>
      </c>
      <c r="AD65" s="9">
        <f>Pohjatiedot!AGN34*K65</f>
        <v>21837.554377627283</v>
      </c>
      <c r="AE65" s="9">
        <f>Pohjatiedot!AGO34*L65</f>
        <v>5026.8008990433173</v>
      </c>
      <c r="AF65" s="9">
        <f>Pohjatiedot!AGP34*M65</f>
        <v>-26230.45223180066</v>
      </c>
      <c r="AG65" s="9">
        <f>Pohjatiedot!AGQ34*N65</f>
        <v>6031.4965356971588</v>
      </c>
      <c r="AH65" s="9">
        <f>Pohjatiedot!AGR34*O65</f>
        <v>5411.2359622802633</v>
      </c>
      <c r="AI65" s="9">
        <f>Pohjatiedot!AGS34*P65</f>
        <v>12174.814635151994</v>
      </c>
      <c r="AJ65" s="9">
        <f>Pohjatiedot!AGT34*Q65</f>
        <v>3426.4739614161281</v>
      </c>
      <c r="AK65" s="12">
        <f>Pohjatiedot!AGU34*R65</f>
        <v>-215.68952537361474</v>
      </c>
      <c r="AL65" s="12">
        <f t="shared" ref="AL65:AL85" si="56">SUM(V65:AK65)</f>
        <v>242176.8751574427</v>
      </c>
      <c r="AN65" s="56" t="str">
        <f>Pohjatiedot!AGE34</f>
        <v>Hämeenkyrö</v>
      </c>
      <c r="AO65" s="9">
        <f>Pohjatiedot!AGF34</f>
        <v>-4455.7135276894842</v>
      </c>
      <c r="AP65" s="9">
        <f>Pohjatiedot!AGG34</f>
        <v>-5088.2784753334354</v>
      </c>
      <c r="AQ65" s="9">
        <f>Pohjatiedot!AGH34</f>
        <v>-4155.0126090723534</v>
      </c>
      <c r="AR65" s="9">
        <f>Pohjatiedot!AGI34</f>
        <v>-699.81993389517447</v>
      </c>
      <c r="AS65" s="9">
        <f>Pohjatiedot!AGJ34</f>
        <v>-1855.048166109395</v>
      </c>
      <c r="AT65" s="9">
        <f>Pohjatiedot!AGK34</f>
        <v>370.07182202826016</v>
      </c>
      <c r="AU65" s="9">
        <f>Pohjatiedot!AGL34</f>
        <v>1483.8499357362753</v>
      </c>
      <c r="AV65" s="9">
        <f>Pohjatiedot!AGM34</f>
        <v>2117.3588227701312</v>
      </c>
      <c r="AW65" s="9">
        <f>Pohjatiedot!AGN34</f>
        <v>2426.3949308474757</v>
      </c>
      <c r="AX65" s="9">
        <f>Pohjatiedot!AGO34</f>
        <v>2513.4004495216586</v>
      </c>
      <c r="AY65" s="9">
        <f>Pohjatiedot!AGP34</f>
        <v>2017.7270947538968</v>
      </c>
      <c r="AZ65" s="9">
        <f>Pohjatiedot!AGQ34</f>
        <v>1206.2993071394317</v>
      </c>
      <c r="BA65" s="9">
        <f>Pohjatiedot!AGR34</f>
        <v>1803.7453207600879</v>
      </c>
      <c r="BB65" s="9">
        <f>Pohjatiedot!AGS34</f>
        <v>-468.26210135199972</v>
      </c>
      <c r="BC65" s="9">
        <f>Pohjatiedot!AGT34</f>
        <v>-856.61849035403202</v>
      </c>
      <c r="BD65" s="12">
        <f>Pohjatiedot!AGU34</f>
        <v>-215.68952537361474</v>
      </c>
    </row>
    <row r="66" spans="2:56" x14ac:dyDescent="0.25">
      <c r="B66" s="56" t="str">
        <f>Pohjatiedot!ADZ35</f>
        <v>Ikaalinen</v>
      </c>
      <c r="C66" s="35">
        <f>Pohjatiedot!AEA35</f>
        <v>-8</v>
      </c>
      <c r="D66" s="35">
        <f>Pohjatiedot!AEB35</f>
        <v>12</v>
      </c>
      <c r="E66" s="35">
        <f>Pohjatiedot!AEC35</f>
        <v>-5</v>
      </c>
      <c r="F66" s="35">
        <f>Pohjatiedot!AED35</f>
        <v>-29</v>
      </c>
      <c r="G66" s="35">
        <f>Pohjatiedot!AEE35</f>
        <v>-90</v>
      </c>
      <c r="H66" s="35">
        <f>Pohjatiedot!AEF35</f>
        <v>-16</v>
      </c>
      <c r="I66" s="35">
        <f>Pohjatiedot!AEG35</f>
        <v>-12</v>
      </c>
      <c r="J66" s="35">
        <f>Pohjatiedot!AEH35</f>
        <v>20</v>
      </c>
      <c r="K66" s="35">
        <f>Pohjatiedot!AEI35</f>
        <v>13</v>
      </c>
      <c r="L66" s="35">
        <f>Pohjatiedot!AEJ35</f>
        <v>5</v>
      </c>
      <c r="M66" s="35">
        <f>Pohjatiedot!AEK35</f>
        <v>11</v>
      </c>
      <c r="N66" s="35">
        <f>Pohjatiedot!AEL35</f>
        <v>6</v>
      </c>
      <c r="O66" s="35">
        <f>Pohjatiedot!AEM35</f>
        <v>8</v>
      </c>
      <c r="P66" s="35">
        <f>Pohjatiedot!AEN35</f>
        <v>11</v>
      </c>
      <c r="Q66" s="35">
        <f>Pohjatiedot!AEO35</f>
        <v>5</v>
      </c>
      <c r="R66" s="35">
        <f>Pohjatiedot!AEP35</f>
        <v>-3</v>
      </c>
      <c r="S66" s="58">
        <f t="shared" si="55"/>
        <v>-72</v>
      </c>
      <c r="U66" s="56" t="str">
        <f>Pohjatiedot!AGE35</f>
        <v>Ikaalinen</v>
      </c>
      <c r="V66" s="9">
        <f>Pohjatiedot!AGF35*C66</f>
        <v>37865.24442023164</v>
      </c>
      <c r="W66" s="9">
        <f>Pohjatiedot!AGG35*D66</f>
        <v>-62067.581876723547</v>
      </c>
      <c r="X66" s="9">
        <f>Pohjatiedot!AGH35*E66</f>
        <v>20500.194554677699</v>
      </c>
      <c r="Y66" s="9">
        <f>Pohjatiedot!AGI35*F66</f>
        <v>55264.631466626321</v>
      </c>
      <c r="Z66" s="9">
        <f>Pohjatiedot!AGJ35*G66</f>
        <v>230373.8295777489</v>
      </c>
      <c r="AA66" s="9">
        <f>Pohjatiedot!AGK35*H66</f>
        <v>13385.814850497758</v>
      </c>
      <c r="AB66" s="9">
        <f>Pohjatiedot!AGL35*I66</f>
        <v>181.70642469312224</v>
      </c>
      <c r="AC66" s="9">
        <f>Pohjatiedot!AGM35*J66</f>
        <v>20193.372345088967</v>
      </c>
      <c r="AD66" s="9">
        <f>Pohjatiedot!AGN35*K66</f>
        <v>8389.8041963193664</v>
      </c>
      <c r="AE66" s="9">
        <f>Pohjatiedot!AGO35*L66</f>
        <v>6948.8012053497532</v>
      </c>
      <c r="AF66" s="9">
        <f>Pohjatiedot!AGP35*M66</f>
        <v>16430.191140165793</v>
      </c>
      <c r="AG66" s="9">
        <f>Pohjatiedot!AGQ35*N66</f>
        <v>5414.320543875463</v>
      </c>
      <c r="AH66" s="9">
        <f>Pohjatiedot!AGR35*O66</f>
        <v>6410.234950336504</v>
      </c>
      <c r="AI66" s="9">
        <f>Pohjatiedot!AGS35*P66</f>
        <v>927.90521013084799</v>
      </c>
      <c r="AJ66" s="9">
        <f>Pohjatiedot!AGT35*Q66</f>
        <v>-3506.9184482892683</v>
      </c>
      <c r="AK66" s="12">
        <f>Pohjatiedot!AGU35*R66</f>
        <v>3207.1118892702034</v>
      </c>
      <c r="AL66" s="12">
        <f t="shared" si="56"/>
        <v>359918.66244999948</v>
      </c>
      <c r="AN66" s="56" t="str">
        <f>Pohjatiedot!AGE35</f>
        <v>Ikaalinen</v>
      </c>
      <c r="AO66" s="9">
        <f>Pohjatiedot!AGF35</f>
        <v>-4733.155552528955</v>
      </c>
      <c r="AP66" s="9">
        <f>Pohjatiedot!AGG35</f>
        <v>-5172.2984897269625</v>
      </c>
      <c r="AQ66" s="9">
        <f>Pohjatiedot!AGH35</f>
        <v>-4100.0389109355401</v>
      </c>
      <c r="AR66" s="9">
        <f>Pohjatiedot!AGI35</f>
        <v>-1905.6769471250454</v>
      </c>
      <c r="AS66" s="9">
        <f>Pohjatiedot!AGJ35</f>
        <v>-2559.7092175305434</v>
      </c>
      <c r="AT66" s="9">
        <f>Pohjatiedot!AGK35</f>
        <v>-836.61342815610988</v>
      </c>
      <c r="AU66" s="9">
        <f>Pohjatiedot!AGL35</f>
        <v>-15.142202057760187</v>
      </c>
      <c r="AV66" s="9">
        <f>Pohjatiedot!AGM35</f>
        <v>1009.6686172544482</v>
      </c>
      <c r="AW66" s="9">
        <f>Pohjatiedot!AGN35</f>
        <v>645.36955356302815</v>
      </c>
      <c r="AX66" s="9">
        <f>Pohjatiedot!AGO35</f>
        <v>1389.7602410699506</v>
      </c>
      <c r="AY66" s="9">
        <f>Pohjatiedot!AGP35</f>
        <v>1493.6537400150719</v>
      </c>
      <c r="AZ66" s="9">
        <f>Pohjatiedot!AGQ35</f>
        <v>902.38675731257717</v>
      </c>
      <c r="BA66" s="9">
        <f>Pohjatiedot!AGR35</f>
        <v>801.279368792063</v>
      </c>
      <c r="BB66" s="9">
        <f>Pohjatiedot!AGS35</f>
        <v>84.355019102804363</v>
      </c>
      <c r="BC66" s="9">
        <f>Pohjatiedot!AGT35</f>
        <v>-701.38368965785367</v>
      </c>
      <c r="BD66" s="12">
        <f>Pohjatiedot!AGU35</f>
        <v>-1069.0372964234011</v>
      </c>
    </row>
    <row r="67" spans="2:56" x14ac:dyDescent="0.25">
      <c r="B67" s="56" t="str">
        <f>Pohjatiedot!ADZ36</f>
        <v>Juupajoki</v>
      </c>
      <c r="C67" s="35">
        <f>Pohjatiedot!AEA36</f>
        <v>-2</v>
      </c>
      <c r="D67" s="35">
        <f>Pohjatiedot!AEB36</f>
        <v>1</v>
      </c>
      <c r="E67" s="35">
        <f>Pohjatiedot!AEC36</f>
        <v>-8</v>
      </c>
      <c r="F67" s="35">
        <f>Pohjatiedot!AED36</f>
        <v>-38</v>
      </c>
      <c r="G67" s="35">
        <f>Pohjatiedot!AEE36</f>
        <v>-9</v>
      </c>
      <c r="H67" s="35">
        <f>Pohjatiedot!AEF36</f>
        <v>2</v>
      </c>
      <c r="I67" s="35">
        <f>Pohjatiedot!AEG36</f>
        <v>-5</v>
      </c>
      <c r="J67" s="35">
        <f>Pohjatiedot!AEH36</f>
        <v>1</v>
      </c>
      <c r="K67" s="35">
        <f>Pohjatiedot!AEI36</f>
        <v>-2</v>
      </c>
      <c r="L67" s="35">
        <f>Pohjatiedot!AEJ36</f>
        <v>4</v>
      </c>
      <c r="M67" s="35">
        <f>Pohjatiedot!AEK36</f>
        <v>2</v>
      </c>
      <c r="N67" s="35">
        <f>Pohjatiedot!AEL36</f>
        <v>-3</v>
      </c>
      <c r="O67" s="35">
        <f>Pohjatiedot!AEM36</f>
        <v>-10</v>
      </c>
      <c r="P67" s="35">
        <f>Pohjatiedot!AEN36</f>
        <v>-1</v>
      </c>
      <c r="Q67" s="35">
        <f>Pohjatiedot!AEO36</f>
        <v>-1</v>
      </c>
      <c r="R67" s="35">
        <f>Pohjatiedot!AEP36</f>
        <v>-6</v>
      </c>
      <c r="S67" s="58">
        <f t="shared" si="55"/>
        <v>-75</v>
      </c>
      <c r="U67" s="56" t="str">
        <f>Pohjatiedot!AGE36</f>
        <v>Juupajoki</v>
      </c>
      <c r="V67" s="9">
        <f>Pohjatiedot!AGF36*C67</f>
        <v>7658.466965709631</v>
      </c>
      <c r="W67" s="9">
        <f>Pohjatiedot!AGG36*D67</f>
        <v>-5234.7828660042396</v>
      </c>
      <c r="X67" s="9">
        <f>Pohjatiedot!AGH36*E67</f>
        <v>40876.731960508492</v>
      </c>
      <c r="Y67" s="9">
        <f>Pohjatiedot!AGI36*F67</f>
        <v>79484.636815316844</v>
      </c>
      <c r="Z67" s="9">
        <f>Pohjatiedot!AGJ36*G67</f>
        <v>25788.147403335548</v>
      </c>
      <c r="AA67" s="9">
        <f>Pohjatiedot!AGK36*H67</f>
        <v>836.70139732310236</v>
      </c>
      <c r="AB67" s="9">
        <f>Pohjatiedot!AGL36*I67</f>
        <v>-4033.6615394777209</v>
      </c>
      <c r="AC67" s="9">
        <f>Pohjatiedot!AGM36*J67</f>
        <v>1674.6113581748737</v>
      </c>
      <c r="AD67" s="9">
        <f>Pohjatiedot!AGN36*K67</f>
        <v>-4609.8074003347165</v>
      </c>
      <c r="AE67" s="9">
        <f>Pohjatiedot!AGO36*L67</f>
        <v>12392.621910156939</v>
      </c>
      <c r="AF67" s="9">
        <f>Pohjatiedot!AGP36*M67</f>
        <v>5080.4681896884877</v>
      </c>
      <c r="AG67" s="9">
        <f>Pohjatiedot!AGQ36*N67</f>
        <v>-8151.7994374738373</v>
      </c>
      <c r="AH67" s="9">
        <f>Pohjatiedot!AGR36*O67</f>
        <v>-15901.22672716419</v>
      </c>
      <c r="AI67" s="9">
        <f>Pohjatiedot!AGS36*P67</f>
        <v>342.79662082338155</v>
      </c>
      <c r="AJ67" s="9">
        <f>Pohjatiedot!AGT36*Q67</f>
        <v>848.45670679249406</v>
      </c>
      <c r="AK67" s="12">
        <f>Pohjatiedot!AGU36*R67</f>
        <v>8960.8765786003169</v>
      </c>
      <c r="AL67" s="12">
        <f t="shared" si="56"/>
        <v>146013.2379359754</v>
      </c>
      <c r="AN67" s="56" t="str">
        <f>Pohjatiedot!AGE36</f>
        <v>Juupajoki</v>
      </c>
      <c r="AO67" s="9">
        <f>Pohjatiedot!AGF36</f>
        <v>-3829.2334828548155</v>
      </c>
      <c r="AP67" s="9">
        <f>Pohjatiedot!AGG36</f>
        <v>-5234.7828660042396</v>
      </c>
      <c r="AQ67" s="9">
        <f>Pohjatiedot!AGH36</f>
        <v>-5109.5914950635615</v>
      </c>
      <c r="AR67" s="9">
        <f>Pohjatiedot!AGI36</f>
        <v>-2091.7009688241274</v>
      </c>
      <c r="AS67" s="9">
        <f>Pohjatiedot!AGJ36</f>
        <v>-2865.3497114817274</v>
      </c>
      <c r="AT67" s="9">
        <f>Pohjatiedot!AGK36</f>
        <v>418.35069866155118</v>
      </c>
      <c r="AU67" s="9">
        <f>Pohjatiedot!AGL36</f>
        <v>806.73230789554418</v>
      </c>
      <c r="AV67" s="9">
        <f>Pohjatiedot!AGM36</f>
        <v>1674.6113581748737</v>
      </c>
      <c r="AW67" s="9">
        <f>Pohjatiedot!AGN36</f>
        <v>2304.9037001673582</v>
      </c>
      <c r="AX67" s="9">
        <f>Pohjatiedot!AGO36</f>
        <v>3098.1554775392347</v>
      </c>
      <c r="AY67" s="9">
        <f>Pohjatiedot!AGP36</f>
        <v>2540.2340948442438</v>
      </c>
      <c r="AZ67" s="9">
        <f>Pohjatiedot!AGQ36</f>
        <v>2717.2664791579459</v>
      </c>
      <c r="BA67" s="9">
        <f>Pohjatiedot!AGR36</f>
        <v>1590.1226727164189</v>
      </c>
      <c r="BB67" s="9">
        <f>Pohjatiedot!AGS36</f>
        <v>-342.79662082338155</v>
      </c>
      <c r="BC67" s="9">
        <f>Pohjatiedot!AGT36</f>
        <v>-848.45670679249406</v>
      </c>
      <c r="BD67" s="12">
        <f>Pohjatiedot!AGU36</f>
        <v>-1493.4794297667195</v>
      </c>
    </row>
    <row r="68" spans="2:56" x14ac:dyDescent="0.25">
      <c r="B68" s="56" t="str">
        <f>Pohjatiedot!ADZ37</f>
        <v>Kangasala</v>
      </c>
      <c r="C68" s="35">
        <f>Pohjatiedot!AEA37</f>
        <v>209</v>
      </c>
      <c r="D68" s="35">
        <f>Pohjatiedot!AEB37</f>
        <v>41</v>
      </c>
      <c r="E68" s="35">
        <f>Pohjatiedot!AEC37</f>
        <v>17</v>
      </c>
      <c r="F68" s="35">
        <f>Pohjatiedot!AED37</f>
        <v>-210</v>
      </c>
      <c r="G68" s="35">
        <f>Pohjatiedot!AEE37</f>
        <v>-158</v>
      </c>
      <c r="H68" s="35">
        <f>Pohjatiedot!AEF37</f>
        <v>378</v>
      </c>
      <c r="I68" s="35">
        <f>Pohjatiedot!AEG37</f>
        <v>272</v>
      </c>
      <c r="J68" s="35">
        <f>Pohjatiedot!AEH37</f>
        <v>126</v>
      </c>
      <c r="K68" s="35">
        <f>Pohjatiedot!AEI37</f>
        <v>60</v>
      </c>
      <c r="L68" s="35">
        <f>Pohjatiedot!AEJ37</f>
        <v>5</v>
      </c>
      <c r="M68" s="35">
        <f>Pohjatiedot!AEK37</f>
        <v>19</v>
      </c>
      <c r="N68" s="35">
        <f>Pohjatiedot!AEL37</f>
        <v>28</v>
      </c>
      <c r="O68" s="35">
        <f>Pohjatiedot!AEM37</f>
        <v>3</v>
      </c>
      <c r="P68" s="35">
        <f>Pohjatiedot!AEN37</f>
        <v>5</v>
      </c>
      <c r="Q68" s="35">
        <f>Pohjatiedot!AEO37</f>
        <v>12</v>
      </c>
      <c r="R68" s="35">
        <f>Pohjatiedot!AEP37</f>
        <v>2</v>
      </c>
      <c r="S68" s="58">
        <f t="shared" si="55"/>
        <v>809</v>
      </c>
      <c r="U68" s="56" t="str">
        <f>Pohjatiedot!AGE37</f>
        <v>Kangasala</v>
      </c>
      <c r="V68" s="9">
        <f>Pohjatiedot!AGF37*C68</f>
        <v>-1041992.3093849635</v>
      </c>
      <c r="W68" s="9">
        <f>Pohjatiedot!AGG37*D68</f>
        <v>-174234.43050190271</v>
      </c>
      <c r="X68" s="9">
        <f>Pohjatiedot!AGH37*E68</f>
        <v>-59426.291704783864</v>
      </c>
      <c r="Y68" s="9">
        <f>Pohjatiedot!AGI37*F68</f>
        <v>320878.46580843418</v>
      </c>
      <c r="Z68" s="9">
        <f>Pohjatiedot!AGJ37*G68</f>
        <v>425588.36643842171</v>
      </c>
      <c r="AA68" s="9">
        <f>Pohjatiedot!AGK37*H68</f>
        <v>-244265.17663960331</v>
      </c>
      <c r="AB68" s="9">
        <f>Pohjatiedot!AGL37*I68</f>
        <v>264185.2165495925</v>
      </c>
      <c r="AC68" s="9">
        <f>Pohjatiedot!AGM37*J68</f>
        <v>262130.95371281632</v>
      </c>
      <c r="AD68" s="9">
        <f>Pohjatiedot!AGN37*K68</f>
        <v>193737.04404396791</v>
      </c>
      <c r="AE68" s="9">
        <f>Pohjatiedot!AGO37*L68</f>
        <v>17781.443144969893</v>
      </c>
      <c r="AF68" s="9">
        <f>Pohjatiedot!AGP37*M68</f>
        <v>43607.61851064027</v>
      </c>
      <c r="AG68" s="9">
        <f>Pohjatiedot!AGQ37*N68</f>
        <v>34230.124427703522</v>
      </c>
      <c r="AH68" s="9">
        <f>Pohjatiedot!AGR37*O68</f>
        <v>3145.2316951402213</v>
      </c>
      <c r="AI68" s="9">
        <f>Pohjatiedot!AGS37*P68</f>
        <v>-3930.1398275855422</v>
      </c>
      <c r="AJ68" s="9">
        <f>Pohjatiedot!AGT37*Q68</f>
        <v>-14763.383664476833</v>
      </c>
      <c r="AK68" s="12">
        <f>Pohjatiedot!AGU37*R68</f>
        <v>-1854.3404285242723</v>
      </c>
      <c r="AL68" s="12">
        <f t="shared" si="56"/>
        <v>24818.392179846393</v>
      </c>
      <c r="AN68" s="56" t="str">
        <f>Pohjatiedot!AGE37</f>
        <v>Kangasala</v>
      </c>
      <c r="AO68" s="9">
        <f>Pohjatiedot!AGF37</f>
        <v>-4985.6091358132226</v>
      </c>
      <c r="AP68" s="9">
        <f>Pohjatiedot!AGG37</f>
        <v>-4249.6202561439686</v>
      </c>
      <c r="AQ68" s="9">
        <f>Pohjatiedot!AGH37</f>
        <v>-3495.6642179284627</v>
      </c>
      <c r="AR68" s="9">
        <f>Pohjatiedot!AGI37</f>
        <v>-1527.992694325877</v>
      </c>
      <c r="AS68" s="9">
        <f>Pohjatiedot!AGJ37</f>
        <v>-2693.5972559393781</v>
      </c>
      <c r="AT68" s="9">
        <f>Pohjatiedot!AGK37</f>
        <v>-646.20417100424152</v>
      </c>
      <c r="AU68" s="9">
        <f>Pohjatiedot!AGL37</f>
        <v>971.26917849114898</v>
      </c>
      <c r="AV68" s="9">
        <f>Pohjatiedot!AGM37</f>
        <v>2080.4043945461613</v>
      </c>
      <c r="AW68" s="9">
        <f>Pohjatiedot!AGN37</f>
        <v>3228.9507340661316</v>
      </c>
      <c r="AX68" s="9">
        <f>Pohjatiedot!AGO37</f>
        <v>3556.2886289939784</v>
      </c>
      <c r="AY68" s="9">
        <f>Pohjatiedot!AGP37</f>
        <v>2295.1378163494878</v>
      </c>
      <c r="AZ68" s="9">
        <f>Pohjatiedot!AGQ37</f>
        <v>1222.5044438465543</v>
      </c>
      <c r="BA68" s="9">
        <f>Pohjatiedot!AGR37</f>
        <v>1048.4105650467404</v>
      </c>
      <c r="BB68" s="9">
        <f>Pohjatiedot!AGS37</f>
        <v>-786.02796551710844</v>
      </c>
      <c r="BC68" s="9">
        <f>Pohjatiedot!AGT37</f>
        <v>-1230.281972039736</v>
      </c>
      <c r="BD68" s="12">
        <f>Pohjatiedot!AGU37</f>
        <v>-927.17021426213614</v>
      </c>
    </row>
    <row r="69" spans="2:56" x14ac:dyDescent="0.25">
      <c r="B69" s="56" t="str">
        <f>Pohjatiedot!ADZ38</f>
        <v>Kihniö</v>
      </c>
      <c r="C69" s="35">
        <f>Pohjatiedot!AEA38</f>
        <v>3</v>
      </c>
      <c r="D69" s="35">
        <f>Pohjatiedot!AEB38</f>
        <v>-2</v>
      </c>
      <c r="E69" s="35">
        <f>Pohjatiedot!AEC38</f>
        <v>0</v>
      </c>
      <c r="F69" s="35">
        <f>Pohjatiedot!AED38</f>
        <v>-26</v>
      </c>
      <c r="G69" s="35">
        <f>Pohjatiedot!AEE38</f>
        <v>-21</v>
      </c>
      <c r="H69" s="35">
        <f>Pohjatiedot!AEF38</f>
        <v>5</v>
      </c>
      <c r="I69" s="35">
        <f>Pohjatiedot!AEG38</f>
        <v>-2</v>
      </c>
      <c r="J69" s="35">
        <f>Pohjatiedot!AEH38</f>
        <v>-5</v>
      </c>
      <c r="K69" s="35">
        <f>Pohjatiedot!AEI38</f>
        <v>1</v>
      </c>
      <c r="L69" s="35">
        <f>Pohjatiedot!AEJ38</f>
        <v>0</v>
      </c>
      <c r="M69" s="35">
        <f>Pohjatiedot!AEK38</f>
        <v>-5</v>
      </c>
      <c r="N69" s="35">
        <f>Pohjatiedot!AEL38</f>
        <v>-9</v>
      </c>
      <c r="O69" s="35">
        <f>Pohjatiedot!AEM38</f>
        <v>-4</v>
      </c>
      <c r="P69" s="35">
        <f>Pohjatiedot!AEN38</f>
        <v>2</v>
      </c>
      <c r="Q69" s="35">
        <f>Pohjatiedot!AEO38</f>
        <v>-1</v>
      </c>
      <c r="R69" s="35">
        <f>Pohjatiedot!AEP38</f>
        <v>-12</v>
      </c>
      <c r="S69" s="58">
        <f t="shared" si="55"/>
        <v>-76</v>
      </c>
      <c r="U69" s="56" t="str">
        <f>Pohjatiedot!AGE38</f>
        <v>Kihniö</v>
      </c>
      <c r="V69" s="9">
        <f>Pohjatiedot!AGF38*C69</f>
        <v>-8359.419320026198</v>
      </c>
      <c r="W69" s="9">
        <f>Pohjatiedot!AGG38*D69</f>
        <v>10398.842778068203</v>
      </c>
      <c r="X69" s="9">
        <f>Pohjatiedot!AGH38*E69</f>
        <v>0</v>
      </c>
      <c r="Y69" s="9">
        <f>Pohjatiedot!AGI38*F69</f>
        <v>39752.422935624527</v>
      </c>
      <c r="Z69" s="9">
        <f>Pohjatiedot!AGJ38*G69</f>
        <v>57335.782965716171</v>
      </c>
      <c r="AA69" s="9">
        <f>Pohjatiedot!AGK38*H69</f>
        <v>-1479.8715202549988</v>
      </c>
      <c r="AB69" s="9">
        <f>Pohjatiedot!AGL38*I69</f>
        <v>-739.37869462315302</v>
      </c>
      <c r="AC69" s="9">
        <f>Pohjatiedot!AGM38*J69</f>
        <v>-3337.1171121155135</v>
      </c>
      <c r="AD69" s="9">
        <f>Pohjatiedot!AGN38*K69</f>
        <v>1069.1567938171752</v>
      </c>
      <c r="AE69" s="9">
        <f>Pohjatiedot!AGO38*L69</f>
        <v>0</v>
      </c>
      <c r="AF69" s="9">
        <f>Pohjatiedot!AGP38*M69</f>
        <v>-12309.267474618664</v>
      </c>
      <c r="AG69" s="9">
        <f>Pohjatiedot!AGQ38*N69</f>
        <v>-18997.077011380352</v>
      </c>
      <c r="AH69" s="9">
        <f>Pohjatiedot!AGR38*O69</f>
        <v>-5120.024675073455</v>
      </c>
      <c r="AI69" s="9">
        <f>Pohjatiedot!AGS38*P69</f>
        <v>-2039.3142872447352</v>
      </c>
      <c r="AJ69" s="9">
        <f>Pohjatiedot!AGT38*Q69</f>
        <v>945.10224464603471</v>
      </c>
      <c r="AK69" s="12">
        <f>Pohjatiedot!AGU38*R69</f>
        <v>-557.45374921439361</v>
      </c>
      <c r="AL69" s="12">
        <f t="shared" si="56"/>
        <v>56562.383873320636</v>
      </c>
      <c r="AN69" s="56" t="str">
        <f>Pohjatiedot!AGE38</f>
        <v>Kihniö</v>
      </c>
      <c r="AO69" s="9">
        <f>Pohjatiedot!AGF38</f>
        <v>-2786.4731066753993</v>
      </c>
      <c r="AP69" s="9">
        <f>Pohjatiedot!AGG38</f>
        <v>-5199.4213890341016</v>
      </c>
      <c r="AQ69" s="9">
        <f>Pohjatiedot!AGH38</f>
        <v>-5496.3747620109789</v>
      </c>
      <c r="AR69" s="9">
        <f>Pohjatiedot!AGI38</f>
        <v>-1528.9393436778664</v>
      </c>
      <c r="AS69" s="9">
        <f>Pohjatiedot!AGJ38</f>
        <v>-2730.2753793198176</v>
      </c>
      <c r="AT69" s="9">
        <f>Pohjatiedot!AGK38</f>
        <v>-295.97430405099976</v>
      </c>
      <c r="AU69" s="9">
        <f>Pohjatiedot!AGL38</f>
        <v>369.68934731157651</v>
      </c>
      <c r="AV69" s="9">
        <f>Pohjatiedot!AGM38</f>
        <v>667.42342242310269</v>
      </c>
      <c r="AW69" s="9">
        <f>Pohjatiedot!AGN38</f>
        <v>1069.1567938171752</v>
      </c>
      <c r="AX69" s="9">
        <f>Pohjatiedot!AGO38</f>
        <v>2332.6412873468494</v>
      </c>
      <c r="AY69" s="9">
        <f>Pohjatiedot!AGP38</f>
        <v>2461.8534949237328</v>
      </c>
      <c r="AZ69" s="9">
        <f>Pohjatiedot!AGQ38</f>
        <v>2110.7863345978167</v>
      </c>
      <c r="BA69" s="9">
        <f>Pohjatiedot!AGR38</f>
        <v>1280.0061687683638</v>
      </c>
      <c r="BB69" s="9">
        <f>Pohjatiedot!AGS38</f>
        <v>-1019.6571436223676</v>
      </c>
      <c r="BC69" s="9">
        <f>Pohjatiedot!AGT38</f>
        <v>-945.10224464603471</v>
      </c>
      <c r="BD69" s="12">
        <f>Pohjatiedot!AGU38</f>
        <v>46.454479101199468</v>
      </c>
    </row>
    <row r="70" spans="2:56" x14ac:dyDescent="0.25">
      <c r="B70" s="56" t="str">
        <f>Pohjatiedot!ADZ39</f>
        <v>Lempäälä</v>
      </c>
      <c r="C70" s="35">
        <f>Pohjatiedot!AEA39</f>
        <v>181</v>
      </c>
      <c r="D70" s="35">
        <f>Pohjatiedot!AEB39</f>
        <v>39</v>
      </c>
      <c r="E70" s="35">
        <f>Pohjatiedot!AEC39</f>
        <v>4</v>
      </c>
      <c r="F70" s="35">
        <f>Pohjatiedot!AED39</f>
        <v>-202</v>
      </c>
      <c r="G70" s="35">
        <f>Pohjatiedot!AEE39</f>
        <v>-213</v>
      </c>
      <c r="H70" s="35">
        <f>Pohjatiedot!AEF39</f>
        <v>244</v>
      </c>
      <c r="I70" s="35">
        <f>Pohjatiedot!AEG39</f>
        <v>203</v>
      </c>
      <c r="J70" s="35">
        <f>Pohjatiedot!AEH39</f>
        <v>122</v>
      </c>
      <c r="K70" s="35">
        <f>Pohjatiedot!AEI39</f>
        <v>-12</v>
      </c>
      <c r="L70" s="35">
        <f>Pohjatiedot!AEJ39</f>
        <v>-33</v>
      </c>
      <c r="M70" s="35">
        <f>Pohjatiedot!AEK39</f>
        <v>-6</v>
      </c>
      <c r="N70" s="35">
        <f>Pohjatiedot!AEL39</f>
        <v>7</v>
      </c>
      <c r="O70" s="35">
        <f>Pohjatiedot!AEM39</f>
        <v>9</v>
      </c>
      <c r="P70" s="35">
        <f>Pohjatiedot!AEN39</f>
        <v>16</v>
      </c>
      <c r="Q70" s="35">
        <f>Pohjatiedot!AEO39</f>
        <v>25</v>
      </c>
      <c r="R70" s="35">
        <f>Pohjatiedot!AEP39</f>
        <v>31</v>
      </c>
      <c r="S70" s="58">
        <f t="shared" si="55"/>
        <v>415</v>
      </c>
      <c r="U70" s="56" t="str">
        <f>Pohjatiedot!AGE39</f>
        <v>Lempäälä</v>
      </c>
      <c r="V70" s="9">
        <f>Pohjatiedot!AGF39*C70</f>
        <v>-668829.03419816284</v>
      </c>
      <c r="W70" s="9">
        <f>Pohjatiedot!AGG39*D70</f>
        <v>-160385.33849409322</v>
      </c>
      <c r="X70" s="9">
        <f>Pohjatiedot!AGH39*E70</f>
        <v>-10939.663868450662</v>
      </c>
      <c r="Y70" s="9">
        <f>Pohjatiedot!AGI39*F70</f>
        <v>367453.46893365419</v>
      </c>
      <c r="Z70" s="9">
        <f>Pohjatiedot!AGJ39*G70</f>
        <v>571831.51686264202</v>
      </c>
      <c r="AA70" s="9">
        <f>Pohjatiedot!AGK39*H70</f>
        <v>-76774.830400790859</v>
      </c>
      <c r="AB70" s="9">
        <f>Pohjatiedot!AGL39*I70</f>
        <v>270862.71820982744</v>
      </c>
      <c r="AC70" s="9">
        <f>Pohjatiedot!AGM39*J70</f>
        <v>319388.18410262372</v>
      </c>
      <c r="AD70" s="9">
        <f>Pohjatiedot!AGN39*K70</f>
        <v>-41631.316588113768</v>
      </c>
      <c r="AE70" s="9">
        <f>Pohjatiedot!AGO39*L70</f>
        <v>-118806.50349383804</v>
      </c>
      <c r="AF70" s="9">
        <f>Pohjatiedot!AGP39*M70</f>
        <v>-15261.387402241986</v>
      </c>
      <c r="AG70" s="9">
        <f>Pohjatiedot!AGQ39*N70</f>
        <v>7736.9739059742606</v>
      </c>
      <c r="AH70" s="9">
        <f>Pohjatiedot!AGR39*O70</f>
        <v>6942.8163043871391</v>
      </c>
      <c r="AI70" s="9">
        <f>Pohjatiedot!AGS39*P70</f>
        <v>-21849.443846850925</v>
      </c>
      <c r="AJ70" s="9">
        <f>Pohjatiedot!AGT39*Q70</f>
        <v>-49768.593969571884</v>
      </c>
      <c r="AK70" s="12">
        <f>Pohjatiedot!AGU39*R70</f>
        <v>-98899.300359845016</v>
      </c>
      <c r="AL70" s="12">
        <f t="shared" si="56"/>
        <v>281070.26569714956</v>
      </c>
      <c r="AN70" s="56" t="str">
        <f>Pohjatiedot!AGE39</f>
        <v>Lempäälä</v>
      </c>
      <c r="AO70" s="9">
        <f>Pohjatiedot!AGF39</f>
        <v>-3695.1880342439936</v>
      </c>
      <c r="AP70" s="9">
        <f>Pohjatiedot!AGG39</f>
        <v>-4112.4445767716206</v>
      </c>
      <c r="AQ70" s="9">
        <f>Pohjatiedot!AGH39</f>
        <v>-2734.9159671126654</v>
      </c>
      <c r="AR70" s="9">
        <f>Pohjatiedot!AGI39</f>
        <v>-1819.0765788794761</v>
      </c>
      <c r="AS70" s="9">
        <f>Pohjatiedot!AGJ39</f>
        <v>-2684.6550087447981</v>
      </c>
      <c r="AT70" s="9">
        <f>Pohjatiedot!AGK39</f>
        <v>-314.65094426553628</v>
      </c>
      <c r="AU70" s="9">
        <f>Pohjatiedot!AGL39</f>
        <v>1334.2991044819087</v>
      </c>
      <c r="AV70" s="9">
        <f>Pohjatiedot!AGM39</f>
        <v>2617.9359352674073</v>
      </c>
      <c r="AW70" s="9">
        <f>Pohjatiedot!AGN39</f>
        <v>3469.276382342814</v>
      </c>
      <c r="AX70" s="9">
        <f>Pohjatiedot!AGO39</f>
        <v>3600.1970755708498</v>
      </c>
      <c r="AY70" s="9">
        <f>Pohjatiedot!AGP39</f>
        <v>2543.564567040331</v>
      </c>
      <c r="AZ70" s="9">
        <f>Pohjatiedot!AGQ39</f>
        <v>1105.2819865677516</v>
      </c>
      <c r="BA70" s="9">
        <f>Pohjatiedot!AGR39</f>
        <v>771.42403382079328</v>
      </c>
      <c r="BB70" s="9">
        <f>Pohjatiedot!AGS39</f>
        <v>-1365.5902404281828</v>
      </c>
      <c r="BC70" s="9">
        <f>Pohjatiedot!AGT39</f>
        <v>-1990.7437587828754</v>
      </c>
      <c r="BD70" s="12">
        <f>Pohjatiedot!AGU39</f>
        <v>-3190.3000116079038</v>
      </c>
    </row>
    <row r="71" spans="2:56" x14ac:dyDescent="0.25">
      <c r="B71" s="56" t="str">
        <f>Pohjatiedot!ADZ40</f>
        <v>Mänttä-Vilppula</v>
      </c>
      <c r="C71" s="35">
        <f>Pohjatiedot!AEA40</f>
        <v>-33</v>
      </c>
      <c r="D71" s="35">
        <f>Pohjatiedot!AEB40</f>
        <v>-25</v>
      </c>
      <c r="E71" s="35">
        <f>Pohjatiedot!AEC40</f>
        <v>-15</v>
      </c>
      <c r="F71" s="35">
        <f>Pohjatiedot!AED40</f>
        <v>-121</v>
      </c>
      <c r="G71" s="35">
        <f>Pohjatiedot!AEE40</f>
        <v>-81</v>
      </c>
      <c r="H71" s="35">
        <f>Pohjatiedot!AEF40</f>
        <v>-67</v>
      </c>
      <c r="I71" s="35">
        <f>Pohjatiedot!AEG40</f>
        <v>-44</v>
      </c>
      <c r="J71" s="35">
        <f>Pohjatiedot!AEH40</f>
        <v>2</v>
      </c>
      <c r="K71" s="35">
        <f>Pohjatiedot!AEI40</f>
        <v>-10</v>
      </c>
      <c r="L71" s="35">
        <f>Pohjatiedot!AEJ40</f>
        <v>-11</v>
      </c>
      <c r="M71" s="35">
        <f>Pohjatiedot!AEK40</f>
        <v>-11</v>
      </c>
      <c r="N71" s="35">
        <f>Pohjatiedot!AEL40</f>
        <v>6</v>
      </c>
      <c r="O71" s="35">
        <f>Pohjatiedot!AEM40</f>
        <v>-5</v>
      </c>
      <c r="P71" s="35">
        <f>Pohjatiedot!AEN40</f>
        <v>0</v>
      </c>
      <c r="Q71" s="35">
        <f>Pohjatiedot!AEO40</f>
        <v>-5</v>
      </c>
      <c r="R71" s="35">
        <f>Pohjatiedot!AEP40</f>
        <v>-10</v>
      </c>
      <c r="S71" s="58">
        <f t="shared" si="55"/>
        <v>-430</v>
      </c>
      <c r="U71" s="56" t="str">
        <f>Pohjatiedot!AGE40</f>
        <v>Mänttä-Vilppula</v>
      </c>
      <c r="V71" s="9">
        <f>Pohjatiedot!AGF40*C71</f>
        <v>260857.37640434832</v>
      </c>
      <c r="W71" s="9">
        <f>Pohjatiedot!AGG40*D71</f>
        <v>190877.81264921202</v>
      </c>
      <c r="X71" s="9">
        <f>Pohjatiedot!AGH40*E71</f>
        <v>98410.455199190445</v>
      </c>
      <c r="Y71" s="9">
        <f>Pohjatiedot!AGI40*F71</f>
        <v>269559.79677171406</v>
      </c>
      <c r="Z71" s="9">
        <f>Pohjatiedot!AGJ40*G71</f>
        <v>215194.6103265642</v>
      </c>
      <c r="AA71" s="9">
        <f>Pohjatiedot!AGK40*H71</f>
        <v>28899.491541218253</v>
      </c>
      <c r="AB71" s="9">
        <f>Pohjatiedot!AGL40*I71</f>
        <v>-23569.957415386139</v>
      </c>
      <c r="AC71" s="9">
        <f>Pohjatiedot!AGM40*J71</f>
        <v>2815.8993859184302</v>
      </c>
      <c r="AD71" s="9">
        <f>Pohjatiedot!AGN40*K71</f>
        <v>-13997.430486974226</v>
      </c>
      <c r="AE71" s="9">
        <f>Pohjatiedot!AGO40*L71</f>
        <v>-21575.936690414906</v>
      </c>
      <c r="AF71" s="9">
        <f>Pohjatiedot!AGP40*M71</f>
        <v>-20518.241115512566</v>
      </c>
      <c r="AG71" s="9">
        <f>Pohjatiedot!AGQ40*N71</f>
        <v>9893.6348018178905</v>
      </c>
      <c r="AH71" s="9">
        <f>Pohjatiedot!AGR40*O71</f>
        <v>-5507.8244123324293</v>
      </c>
      <c r="AI71" s="9">
        <f>Pohjatiedot!AGS40*P71</f>
        <v>0</v>
      </c>
      <c r="AJ71" s="9">
        <f>Pohjatiedot!AGT40*Q71</f>
        <v>3058.715882263582</v>
      </c>
      <c r="AK71" s="12">
        <f>Pohjatiedot!AGU40*R71</f>
        <v>-7314.0054766999128</v>
      </c>
      <c r="AL71" s="12">
        <f t="shared" si="56"/>
        <v>987084.39736492711</v>
      </c>
      <c r="AN71" s="56" t="str">
        <f>Pohjatiedot!AGE40</f>
        <v>Mänttä-Vilppula</v>
      </c>
      <c r="AO71" s="9">
        <f>Pohjatiedot!AGF40</f>
        <v>-7904.7689819499492</v>
      </c>
      <c r="AP71" s="9">
        <f>Pohjatiedot!AGG40</f>
        <v>-7635.1125059684809</v>
      </c>
      <c r="AQ71" s="9">
        <f>Pohjatiedot!AGH40</f>
        <v>-6560.6970132793631</v>
      </c>
      <c r="AR71" s="9">
        <f>Pohjatiedot!AGI40</f>
        <v>-2227.766915468711</v>
      </c>
      <c r="AS71" s="9">
        <f>Pohjatiedot!AGJ40</f>
        <v>-2656.7235842785703</v>
      </c>
      <c r="AT71" s="9">
        <f>Pohjatiedot!AGK40</f>
        <v>-431.33569464504853</v>
      </c>
      <c r="AU71" s="9">
        <f>Pohjatiedot!AGL40</f>
        <v>535.68085034968499</v>
      </c>
      <c r="AV71" s="9">
        <f>Pohjatiedot!AGM40</f>
        <v>1407.9496929592151</v>
      </c>
      <c r="AW71" s="9">
        <f>Pohjatiedot!AGN40</f>
        <v>1399.7430486974226</v>
      </c>
      <c r="AX71" s="9">
        <f>Pohjatiedot!AGO40</f>
        <v>1961.4487900377189</v>
      </c>
      <c r="AY71" s="9">
        <f>Pohjatiedot!AGP40</f>
        <v>1865.2946468647788</v>
      </c>
      <c r="AZ71" s="9">
        <f>Pohjatiedot!AGQ40</f>
        <v>1648.9391336363151</v>
      </c>
      <c r="BA71" s="9">
        <f>Pohjatiedot!AGR40</f>
        <v>1101.5648824664859</v>
      </c>
      <c r="BB71" s="9">
        <f>Pohjatiedot!AGS40</f>
        <v>-3.4103231976532697</v>
      </c>
      <c r="BC71" s="9">
        <f>Pohjatiedot!AGT40</f>
        <v>-611.7431764527164</v>
      </c>
      <c r="BD71" s="12">
        <f>Pohjatiedot!AGU40</f>
        <v>731.40054766999128</v>
      </c>
    </row>
    <row r="72" spans="2:56" x14ac:dyDescent="0.25">
      <c r="B72" s="56" t="str">
        <f>Pohjatiedot!ADZ41</f>
        <v>Nokia</v>
      </c>
      <c r="C72" s="35">
        <f>Pohjatiedot!AEA41</f>
        <v>139</v>
      </c>
      <c r="D72" s="35">
        <f>Pohjatiedot!AEB41</f>
        <v>7</v>
      </c>
      <c r="E72" s="35">
        <f>Pohjatiedot!AEC41</f>
        <v>-8</v>
      </c>
      <c r="F72" s="35">
        <f>Pohjatiedot!AED41</f>
        <v>-213</v>
      </c>
      <c r="G72" s="35">
        <f>Pohjatiedot!AEE41</f>
        <v>-172</v>
      </c>
      <c r="H72" s="35">
        <f>Pohjatiedot!AEF41</f>
        <v>226</v>
      </c>
      <c r="I72" s="35">
        <f>Pohjatiedot!AEG41</f>
        <v>224</v>
      </c>
      <c r="J72" s="35">
        <f>Pohjatiedot!AEH41</f>
        <v>60</v>
      </c>
      <c r="K72" s="35">
        <f>Pohjatiedot!AEI41</f>
        <v>15</v>
      </c>
      <c r="L72" s="35">
        <f>Pohjatiedot!AEJ41</f>
        <v>-2</v>
      </c>
      <c r="M72" s="35">
        <f>Pohjatiedot!AEK41</f>
        <v>2</v>
      </c>
      <c r="N72" s="35">
        <f>Pohjatiedot!AEL41</f>
        <v>-14</v>
      </c>
      <c r="O72" s="35">
        <f>Pohjatiedot!AEM41</f>
        <v>31</v>
      </c>
      <c r="P72" s="35">
        <f>Pohjatiedot!AEN41</f>
        <v>39</v>
      </c>
      <c r="Q72" s="35">
        <f>Pohjatiedot!AEO41</f>
        <v>-12</v>
      </c>
      <c r="R72" s="35">
        <f>Pohjatiedot!AEP41</f>
        <v>-16</v>
      </c>
      <c r="S72" s="58">
        <f t="shared" si="55"/>
        <v>306</v>
      </c>
      <c r="U72" s="56" t="str">
        <f>Pohjatiedot!AGE41</f>
        <v>Nokia</v>
      </c>
      <c r="V72" s="9">
        <f>Pohjatiedot!AGF41*C72</f>
        <v>-770752.55344643979</v>
      </c>
      <c r="W72" s="9">
        <f>Pohjatiedot!AGG41*D72</f>
        <v>-30918.927129363852</v>
      </c>
      <c r="X72" s="9">
        <f>Pohjatiedot!AGH41*E72</f>
        <v>24652.044439279067</v>
      </c>
      <c r="Y72" s="9">
        <f>Pohjatiedot!AGI41*F72</f>
        <v>282658.13373449771</v>
      </c>
      <c r="Z72" s="9">
        <f>Pohjatiedot!AGJ41*G72</f>
        <v>417123.82004991028</v>
      </c>
      <c r="AA72" s="9">
        <f>Pohjatiedot!AGK41*H72</f>
        <v>-60083.291451951525</v>
      </c>
      <c r="AB72" s="9">
        <f>Pohjatiedot!AGL41*I72</f>
        <v>250337.20695094991</v>
      </c>
      <c r="AC72" s="9">
        <f>Pohjatiedot!AGM41*J72</f>
        <v>138171.29312062921</v>
      </c>
      <c r="AD72" s="9">
        <f>Pohjatiedot!AGN41*K72</f>
        <v>45348.184618357176</v>
      </c>
      <c r="AE72" s="9">
        <f>Pohjatiedot!AGO41*L72</f>
        <v>-6651.5580168471706</v>
      </c>
      <c r="AF72" s="9">
        <f>Pohjatiedot!AGP41*M72</f>
        <v>4380.614196901709</v>
      </c>
      <c r="AG72" s="9">
        <f>Pohjatiedot!AGQ41*N72</f>
        <v>-20448.533830737157</v>
      </c>
      <c r="AH72" s="9">
        <f>Pohjatiedot!AGR41*O72</f>
        <v>27123.261165961787</v>
      </c>
      <c r="AI72" s="9">
        <f>Pohjatiedot!AGS41*P72</f>
        <v>-34629.746357917757</v>
      </c>
      <c r="AJ72" s="9">
        <f>Pohjatiedot!AGT41*Q72</f>
        <v>16707.356169358631</v>
      </c>
      <c r="AK72" s="12">
        <f>Pohjatiedot!AGU41*R72</f>
        <v>17474.770571524277</v>
      </c>
      <c r="AL72" s="12">
        <f t="shared" si="56"/>
        <v>300492.07478411245</v>
      </c>
      <c r="AN72" s="56" t="str">
        <f>Pohjatiedot!AGE41</f>
        <v>Nokia</v>
      </c>
      <c r="AO72" s="9">
        <f>Pohjatiedot!AGF41</f>
        <v>-5544.9823988952503</v>
      </c>
      <c r="AP72" s="9">
        <f>Pohjatiedot!AGG41</f>
        <v>-4416.9895899091216</v>
      </c>
      <c r="AQ72" s="9">
        <f>Pohjatiedot!AGH41</f>
        <v>-3081.5055549098834</v>
      </c>
      <c r="AR72" s="9">
        <f>Pohjatiedot!AGI41</f>
        <v>-1327.0334917112568</v>
      </c>
      <c r="AS72" s="9">
        <f>Pohjatiedot!AGJ41</f>
        <v>-2425.1384886622691</v>
      </c>
      <c r="AT72" s="9">
        <f>Pohjatiedot!AGK41</f>
        <v>-265.85527191128995</v>
      </c>
      <c r="AU72" s="9">
        <f>Pohjatiedot!AGL41</f>
        <v>1117.576816745312</v>
      </c>
      <c r="AV72" s="9">
        <f>Pohjatiedot!AGM41</f>
        <v>2302.8548853438201</v>
      </c>
      <c r="AW72" s="9">
        <f>Pohjatiedot!AGN41</f>
        <v>3023.2123078904783</v>
      </c>
      <c r="AX72" s="9">
        <f>Pohjatiedot!AGO41</f>
        <v>3325.7790084235853</v>
      </c>
      <c r="AY72" s="9">
        <f>Pohjatiedot!AGP41</f>
        <v>2190.3070984508545</v>
      </c>
      <c r="AZ72" s="9">
        <f>Pohjatiedot!AGQ41</f>
        <v>1460.6095593383684</v>
      </c>
      <c r="BA72" s="9">
        <f>Pohjatiedot!AGR41</f>
        <v>874.94390857941244</v>
      </c>
      <c r="BB72" s="9">
        <f>Pohjatiedot!AGS41</f>
        <v>-887.94221430558355</v>
      </c>
      <c r="BC72" s="9">
        <f>Pohjatiedot!AGT41</f>
        <v>-1392.2796807798859</v>
      </c>
      <c r="BD72" s="12">
        <f>Pohjatiedot!AGU41</f>
        <v>-1092.1731607202673</v>
      </c>
    </row>
    <row r="73" spans="2:56" x14ac:dyDescent="0.25">
      <c r="B73" s="56" t="str">
        <f>Pohjatiedot!ADZ42</f>
        <v>Orivesi</v>
      </c>
      <c r="C73" s="35">
        <f>Pohjatiedot!AEA42</f>
        <v>22</v>
      </c>
      <c r="D73" s="35">
        <f>Pohjatiedot!AEB42</f>
        <v>5</v>
      </c>
      <c r="E73" s="35">
        <f>Pohjatiedot!AEC42</f>
        <v>0</v>
      </c>
      <c r="F73" s="35">
        <f>Pohjatiedot!AED42</f>
        <v>-69</v>
      </c>
      <c r="G73" s="35">
        <f>Pohjatiedot!AEE42</f>
        <v>-100</v>
      </c>
      <c r="H73" s="35">
        <f>Pohjatiedot!AEF42</f>
        <v>-6</v>
      </c>
      <c r="I73" s="35">
        <f>Pohjatiedot!AEG42</f>
        <v>28</v>
      </c>
      <c r="J73" s="35">
        <f>Pohjatiedot!AEH42</f>
        <v>20</v>
      </c>
      <c r="K73" s="35">
        <f>Pohjatiedot!AEI42</f>
        <v>21</v>
      </c>
      <c r="L73" s="35">
        <f>Pohjatiedot!AEJ42</f>
        <v>3</v>
      </c>
      <c r="M73" s="35">
        <f>Pohjatiedot!AEK42</f>
        <v>18</v>
      </c>
      <c r="N73" s="35">
        <f>Pohjatiedot!AEL42</f>
        <v>12</v>
      </c>
      <c r="O73" s="35">
        <f>Pohjatiedot!AEM42</f>
        <v>31</v>
      </c>
      <c r="P73" s="35">
        <f>Pohjatiedot!AEN42</f>
        <v>8</v>
      </c>
      <c r="Q73" s="35">
        <f>Pohjatiedot!AEO42</f>
        <v>1</v>
      </c>
      <c r="R73" s="35">
        <f>Pohjatiedot!AEP42</f>
        <v>-7</v>
      </c>
      <c r="S73" s="58">
        <f t="shared" si="55"/>
        <v>-13</v>
      </c>
      <c r="U73" s="56" t="str">
        <f>Pohjatiedot!AGE42</f>
        <v>Orivesi</v>
      </c>
      <c r="V73" s="9">
        <f>Pohjatiedot!AGF42*C73</f>
        <v>-138699.03101834736</v>
      </c>
      <c r="W73" s="9">
        <f>Pohjatiedot!AGG42*D73</f>
        <v>-28640.90763279864</v>
      </c>
      <c r="X73" s="9">
        <f>Pohjatiedot!AGH42*E73</f>
        <v>0</v>
      </c>
      <c r="Y73" s="9">
        <f>Pohjatiedot!AGI42*F73</f>
        <v>124328.353018479</v>
      </c>
      <c r="Z73" s="9">
        <f>Pohjatiedot!AGJ42*G73</f>
        <v>241459.69744186045</v>
      </c>
      <c r="AA73" s="9">
        <f>Pohjatiedot!AGK42*H73</f>
        <v>-672.76271969000936</v>
      </c>
      <c r="AB73" s="9">
        <f>Pohjatiedot!AGL42*I73</f>
        <v>23791.854810043325</v>
      </c>
      <c r="AC73" s="9">
        <f>Pohjatiedot!AGM42*J73</f>
        <v>22865.695804634943</v>
      </c>
      <c r="AD73" s="9">
        <f>Pohjatiedot!AGN42*K73</f>
        <v>41551.230991084165</v>
      </c>
      <c r="AE73" s="9">
        <f>Pohjatiedot!AGO42*L73</f>
        <v>6431.5914040019879</v>
      </c>
      <c r="AF73" s="9">
        <f>Pohjatiedot!AGP42*M73</f>
        <v>33622.416094702363</v>
      </c>
      <c r="AG73" s="9">
        <f>Pohjatiedot!AGQ42*N73</f>
        <v>20463.715122709069</v>
      </c>
      <c r="AH73" s="9">
        <f>Pohjatiedot!AGR42*O73</f>
        <v>16266.183935629926</v>
      </c>
      <c r="AI73" s="9">
        <f>Pohjatiedot!AGS42*P73</f>
        <v>-3201.6402374246609</v>
      </c>
      <c r="AJ73" s="9">
        <f>Pohjatiedot!AGT42*Q73</f>
        <v>-575.62947487885958</v>
      </c>
      <c r="AK73" s="12">
        <f>Pohjatiedot!AGU42*R73</f>
        <v>-9178.7383428520588</v>
      </c>
      <c r="AL73" s="12">
        <f t="shared" si="56"/>
        <v>349812.02919715369</v>
      </c>
      <c r="AN73" s="56" t="str">
        <f>Pohjatiedot!AGE42</f>
        <v>Orivesi</v>
      </c>
      <c r="AO73" s="9">
        <f>Pohjatiedot!AGF42</f>
        <v>-6304.5014099248801</v>
      </c>
      <c r="AP73" s="9">
        <f>Pohjatiedot!AGG42</f>
        <v>-5728.1815265597279</v>
      </c>
      <c r="AQ73" s="9">
        <f>Pohjatiedot!AGH42</f>
        <v>-4401.8660318444017</v>
      </c>
      <c r="AR73" s="9">
        <f>Pohjatiedot!AGI42</f>
        <v>-1801.8601886736087</v>
      </c>
      <c r="AS73" s="9">
        <f>Pohjatiedot!AGJ42</f>
        <v>-2414.5969744186045</v>
      </c>
      <c r="AT73" s="9">
        <f>Pohjatiedot!AGK42</f>
        <v>112.12711994833489</v>
      </c>
      <c r="AU73" s="9">
        <f>Pohjatiedot!AGL42</f>
        <v>849.70910035869019</v>
      </c>
      <c r="AV73" s="9">
        <f>Pohjatiedot!AGM42</f>
        <v>1143.2847902317471</v>
      </c>
      <c r="AW73" s="9">
        <f>Pohjatiedot!AGN42</f>
        <v>1978.6300471944842</v>
      </c>
      <c r="AX73" s="9">
        <f>Pohjatiedot!AGO42</f>
        <v>2143.863801333996</v>
      </c>
      <c r="AY73" s="9">
        <f>Pohjatiedot!AGP42</f>
        <v>1867.9120052612425</v>
      </c>
      <c r="AZ73" s="9">
        <f>Pohjatiedot!AGQ42</f>
        <v>1705.3095935590891</v>
      </c>
      <c r="BA73" s="9">
        <f>Pohjatiedot!AGR42</f>
        <v>524.71561082677181</v>
      </c>
      <c r="BB73" s="9">
        <f>Pohjatiedot!AGS42</f>
        <v>-400.20502967808261</v>
      </c>
      <c r="BC73" s="9">
        <f>Pohjatiedot!AGT42</f>
        <v>-575.62947487885958</v>
      </c>
      <c r="BD73" s="12">
        <f>Pohjatiedot!AGU42</f>
        <v>1311.2483346931513</v>
      </c>
    </row>
    <row r="74" spans="2:56" x14ac:dyDescent="0.25">
      <c r="B74" s="56" t="str">
        <f>Pohjatiedot!ADZ43</f>
        <v>Parkano</v>
      </c>
      <c r="C74" s="35">
        <f>Pohjatiedot!AEA43</f>
        <v>-8</v>
      </c>
      <c r="D74" s="35">
        <f>Pohjatiedot!AEB43</f>
        <v>-25</v>
      </c>
      <c r="E74" s="35">
        <f>Pohjatiedot!AEC43</f>
        <v>-7</v>
      </c>
      <c r="F74" s="35">
        <f>Pohjatiedot!AED43</f>
        <v>-63</v>
      </c>
      <c r="G74" s="35">
        <f>Pohjatiedot!AEE43</f>
        <v>-67</v>
      </c>
      <c r="H74" s="35">
        <f>Pohjatiedot!AEF43</f>
        <v>-3</v>
      </c>
      <c r="I74" s="35">
        <f>Pohjatiedot!AEG43</f>
        <v>-23</v>
      </c>
      <c r="J74" s="35">
        <f>Pohjatiedot!AEH43</f>
        <v>-2</v>
      </c>
      <c r="K74" s="35">
        <f>Pohjatiedot!AEI43</f>
        <v>-1</v>
      </c>
      <c r="L74" s="35">
        <f>Pohjatiedot!AEJ43</f>
        <v>-5</v>
      </c>
      <c r="M74" s="35">
        <f>Pohjatiedot!AEK43</f>
        <v>16</v>
      </c>
      <c r="N74" s="35">
        <f>Pohjatiedot!AEL43</f>
        <v>8</v>
      </c>
      <c r="O74" s="35">
        <f>Pohjatiedot!AEM43</f>
        <v>20</v>
      </c>
      <c r="P74" s="35">
        <f>Pohjatiedot!AEN43</f>
        <v>-6</v>
      </c>
      <c r="Q74" s="35">
        <f>Pohjatiedot!AEO43</f>
        <v>-6</v>
      </c>
      <c r="R74" s="35">
        <f>Pohjatiedot!AEP43</f>
        <v>2</v>
      </c>
      <c r="S74" s="58">
        <f t="shared" si="55"/>
        <v>-170</v>
      </c>
      <c r="U74" s="56" t="str">
        <f>Pohjatiedot!AGE43</f>
        <v>Parkano</v>
      </c>
      <c r="V74" s="9">
        <f>Pohjatiedot!AGF43*C74</f>
        <v>27862.35330647527</v>
      </c>
      <c r="W74" s="9">
        <f>Pohjatiedot!AGG43*D74</f>
        <v>121472.55051232714</v>
      </c>
      <c r="X74" s="9">
        <f>Pohjatiedot!AGH43*E74</f>
        <v>24803.512728673057</v>
      </c>
      <c r="Y74" s="9">
        <f>Pohjatiedot!AGI43*F74</f>
        <v>178181.88938560869</v>
      </c>
      <c r="Z74" s="9">
        <f>Pohjatiedot!AGJ43*G74</f>
        <v>198570.18172383832</v>
      </c>
      <c r="AA74" s="9">
        <f>Pohjatiedot!AGK43*H74</f>
        <v>-1928.1948289498209</v>
      </c>
      <c r="AB74" s="9">
        <f>Pohjatiedot!AGL43*I74</f>
        <v>-32133.982068966608</v>
      </c>
      <c r="AC74" s="9">
        <f>Pohjatiedot!AGM43*J74</f>
        <v>-2666.3287317442891</v>
      </c>
      <c r="AD74" s="9">
        <f>Pohjatiedot!AGN43*K74</f>
        <v>-2112.0331121403456</v>
      </c>
      <c r="AE74" s="9">
        <f>Pohjatiedot!AGO43*L74</f>
        <v>-10164.341900202482</v>
      </c>
      <c r="AF74" s="9">
        <f>Pohjatiedot!AGP43*M74</f>
        <v>28966.88395478743</v>
      </c>
      <c r="AG74" s="9">
        <f>Pohjatiedot!AGQ43*N74</f>
        <v>18236.917505250767</v>
      </c>
      <c r="AH74" s="9">
        <f>Pohjatiedot!AGR43*O74</f>
        <v>29267.828611320518</v>
      </c>
      <c r="AI74" s="9">
        <f>Pohjatiedot!AGS43*P74</f>
        <v>473.05289623996032</v>
      </c>
      <c r="AJ74" s="9">
        <f>Pohjatiedot!AGT43*Q74</f>
        <v>3971.5247725492281</v>
      </c>
      <c r="AK74" s="12">
        <f>Pohjatiedot!AGU43*R74</f>
        <v>2245.0833968332336</v>
      </c>
      <c r="AL74" s="12">
        <f t="shared" si="56"/>
        <v>585046.89815190004</v>
      </c>
      <c r="AN74" s="56" t="str">
        <f>Pohjatiedot!AGE43</f>
        <v>Parkano</v>
      </c>
      <c r="AO74" s="9">
        <f>Pohjatiedot!AGF43</f>
        <v>-3482.7941633094088</v>
      </c>
      <c r="AP74" s="9">
        <f>Pohjatiedot!AGG43</f>
        <v>-4858.9020204930857</v>
      </c>
      <c r="AQ74" s="9">
        <f>Pohjatiedot!AGH43</f>
        <v>-3543.3589612390078</v>
      </c>
      <c r="AR74" s="9">
        <f>Pohjatiedot!AGI43</f>
        <v>-2828.2839585017255</v>
      </c>
      <c r="AS74" s="9">
        <f>Pohjatiedot!AGJ43</f>
        <v>-2963.7340555796764</v>
      </c>
      <c r="AT74" s="9">
        <f>Pohjatiedot!AGK43</f>
        <v>642.73160964994031</v>
      </c>
      <c r="AU74" s="9">
        <f>Pohjatiedot!AGL43</f>
        <v>1397.1296551724613</v>
      </c>
      <c r="AV74" s="9">
        <f>Pohjatiedot!AGM43</f>
        <v>1333.1643658721446</v>
      </c>
      <c r="AW74" s="9">
        <f>Pohjatiedot!AGN43</f>
        <v>2112.0331121403456</v>
      </c>
      <c r="AX74" s="9">
        <f>Pohjatiedot!AGO43</f>
        <v>2032.8683800404965</v>
      </c>
      <c r="AY74" s="9">
        <f>Pohjatiedot!AGP43</f>
        <v>1810.4302471742144</v>
      </c>
      <c r="AZ74" s="9">
        <f>Pohjatiedot!AGQ43</f>
        <v>2279.6146881563459</v>
      </c>
      <c r="BA74" s="9">
        <f>Pohjatiedot!AGR43</f>
        <v>1463.391430566026</v>
      </c>
      <c r="BB74" s="9">
        <f>Pohjatiedot!AGS43</f>
        <v>-78.84214937332672</v>
      </c>
      <c r="BC74" s="9">
        <f>Pohjatiedot!AGT43</f>
        <v>-661.92079542487136</v>
      </c>
      <c r="BD74" s="12">
        <f>Pohjatiedot!AGU43</f>
        <v>1122.5416984166168</v>
      </c>
    </row>
    <row r="75" spans="2:56" x14ac:dyDescent="0.25">
      <c r="B75" s="56" t="str">
        <f>Pohjatiedot!ADZ44</f>
        <v>Pirkkala</v>
      </c>
      <c r="C75" s="35">
        <f>Pohjatiedot!AEA44</f>
        <v>65</v>
      </c>
      <c r="D75" s="35">
        <f>Pohjatiedot!AEB44</f>
        <v>15</v>
      </c>
      <c r="E75" s="35">
        <f>Pohjatiedot!AEC44</f>
        <v>-13</v>
      </c>
      <c r="F75" s="35">
        <f>Pohjatiedot!AED44</f>
        <v>-147</v>
      </c>
      <c r="G75" s="35">
        <f>Pohjatiedot!AEE44</f>
        <v>-69</v>
      </c>
      <c r="H75" s="35">
        <f>Pohjatiedot!AEF44</f>
        <v>164</v>
      </c>
      <c r="I75" s="35">
        <f>Pohjatiedot!AEG44</f>
        <v>109</v>
      </c>
      <c r="J75" s="35">
        <f>Pohjatiedot!AEH44</f>
        <v>44</v>
      </c>
      <c r="K75" s="35">
        <f>Pohjatiedot!AEI44</f>
        <v>18</v>
      </c>
      <c r="L75" s="35">
        <f>Pohjatiedot!AEJ44</f>
        <v>-24</v>
      </c>
      <c r="M75" s="35">
        <f>Pohjatiedot!AEK44</f>
        <v>-18</v>
      </c>
      <c r="N75" s="35">
        <f>Pohjatiedot!AEL44</f>
        <v>-18</v>
      </c>
      <c r="O75" s="35">
        <f>Pohjatiedot!AEM44</f>
        <v>-1</v>
      </c>
      <c r="P75" s="35">
        <f>Pohjatiedot!AEN44</f>
        <v>-11</v>
      </c>
      <c r="Q75" s="35">
        <f>Pohjatiedot!AEO44</f>
        <v>9</v>
      </c>
      <c r="R75" s="35">
        <f>Pohjatiedot!AEP44</f>
        <v>10</v>
      </c>
      <c r="S75" s="58">
        <f t="shared" si="55"/>
        <v>133</v>
      </c>
      <c r="U75" s="56" t="str">
        <f>Pohjatiedot!AGE44</f>
        <v>Pirkkala</v>
      </c>
      <c r="V75" s="9">
        <f>Pohjatiedot!AGF44*C75</f>
        <v>-404152.58841260412</v>
      </c>
      <c r="W75" s="9">
        <f>Pohjatiedot!AGG44*D75</f>
        <v>-77107.130895796872</v>
      </c>
      <c r="X75" s="9">
        <f>Pohjatiedot!AGH44*E75</f>
        <v>47219.839275398394</v>
      </c>
      <c r="Y75" s="9">
        <f>Pohjatiedot!AGI44*F75</f>
        <v>237687.12689636374</v>
      </c>
      <c r="Z75" s="9">
        <f>Pohjatiedot!AGJ44*G75</f>
        <v>190346.12065029924</v>
      </c>
      <c r="AA75" s="9">
        <f>Pohjatiedot!AGK44*H75</f>
        <v>-50536.433128011529</v>
      </c>
      <c r="AB75" s="9">
        <f>Pohjatiedot!AGL44*I75</f>
        <v>154093.69404061337</v>
      </c>
      <c r="AC75" s="9">
        <f>Pohjatiedot!AGM44*J75</f>
        <v>138755.91416664282</v>
      </c>
      <c r="AD75" s="9">
        <f>Pohjatiedot!AGN44*K75</f>
        <v>60567.808778104998</v>
      </c>
      <c r="AE75" s="9">
        <f>Pohjatiedot!AGO44*L75</f>
        <v>-106627.19870284485</v>
      </c>
      <c r="AF75" s="9">
        <f>Pohjatiedot!AGP44*M75</f>
        <v>-48889.685281791717</v>
      </c>
      <c r="AG75" s="9">
        <f>Pohjatiedot!AGQ44*N75</f>
        <v>-43653.66701798798</v>
      </c>
      <c r="AH75" s="9">
        <f>Pohjatiedot!AGR44*O75</f>
        <v>-1507.8585750751517</v>
      </c>
      <c r="AI75" s="9">
        <f>Pohjatiedot!AGS44*P75</f>
        <v>5079.8956564564733</v>
      </c>
      <c r="AJ75" s="9">
        <f>Pohjatiedot!AGT44*Q75</f>
        <v>-13533.497180409939</v>
      </c>
      <c r="AK75" s="12">
        <f>Pohjatiedot!AGU44*R75</f>
        <v>-34644.093992154048</v>
      </c>
      <c r="AL75" s="12">
        <f t="shared" si="56"/>
        <v>53098.246277202845</v>
      </c>
      <c r="AN75" s="56" t="str">
        <f>Pohjatiedot!AGE44</f>
        <v>Pirkkala</v>
      </c>
      <c r="AO75" s="9">
        <f>Pohjatiedot!AGF44</f>
        <v>-6217.7321294246785</v>
      </c>
      <c r="AP75" s="9">
        <f>Pohjatiedot!AGG44</f>
        <v>-5140.4753930531251</v>
      </c>
      <c r="AQ75" s="9">
        <f>Pohjatiedot!AGH44</f>
        <v>-3632.2953288767994</v>
      </c>
      <c r="AR75" s="9">
        <f>Pohjatiedot!AGI44</f>
        <v>-1616.9192305875085</v>
      </c>
      <c r="AS75" s="9">
        <f>Pohjatiedot!AGJ44</f>
        <v>-2758.6394297144816</v>
      </c>
      <c r="AT75" s="9">
        <f>Pohjatiedot!AGK44</f>
        <v>-308.14898248787517</v>
      </c>
      <c r="AU75" s="9">
        <f>Pohjatiedot!AGL44</f>
        <v>1413.7036150514987</v>
      </c>
      <c r="AV75" s="9">
        <f>Pohjatiedot!AGM44</f>
        <v>3153.5435037873367</v>
      </c>
      <c r="AW75" s="9">
        <f>Pohjatiedot!AGN44</f>
        <v>3364.8782654502775</v>
      </c>
      <c r="AX75" s="9">
        <f>Pohjatiedot!AGO44</f>
        <v>4442.7999459518687</v>
      </c>
      <c r="AY75" s="9">
        <f>Pohjatiedot!AGP44</f>
        <v>2716.0936267662064</v>
      </c>
      <c r="AZ75" s="9">
        <f>Pohjatiedot!AGQ44</f>
        <v>2425.2037232215544</v>
      </c>
      <c r="BA75" s="9">
        <f>Pohjatiedot!AGR44</f>
        <v>1507.8585750751517</v>
      </c>
      <c r="BB75" s="9">
        <f>Pohjatiedot!AGS44</f>
        <v>-461.80869604149757</v>
      </c>
      <c r="BC75" s="9">
        <f>Pohjatiedot!AGT44</f>
        <v>-1503.7219089344376</v>
      </c>
      <c r="BD75" s="12">
        <f>Pohjatiedot!AGU44</f>
        <v>-3464.4093992154048</v>
      </c>
    </row>
    <row r="76" spans="2:56" x14ac:dyDescent="0.25">
      <c r="B76" s="56" t="str">
        <f>Pohjatiedot!ADZ45</f>
        <v>Punkalaidun</v>
      </c>
      <c r="C76" s="35">
        <f>Pohjatiedot!AEA45</f>
        <v>2</v>
      </c>
      <c r="D76" s="35">
        <f>Pohjatiedot!AEB45</f>
        <v>-6</v>
      </c>
      <c r="E76" s="35">
        <f>Pohjatiedot!AEC45</f>
        <v>-1</v>
      </c>
      <c r="F76" s="35">
        <f>Pohjatiedot!AED45</f>
        <v>-51</v>
      </c>
      <c r="G76" s="35">
        <f>Pohjatiedot!AEE45</f>
        <v>-60</v>
      </c>
      <c r="H76" s="35">
        <f>Pohjatiedot!AEF45</f>
        <v>-26</v>
      </c>
      <c r="I76" s="35">
        <f>Pohjatiedot!AEG45</f>
        <v>-25</v>
      </c>
      <c r="J76" s="35">
        <f>Pohjatiedot!AEH45</f>
        <v>-7</v>
      </c>
      <c r="K76" s="35">
        <f>Pohjatiedot!AEI45</f>
        <v>-6</v>
      </c>
      <c r="L76" s="35">
        <f>Pohjatiedot!AEJ45</f>
        <v>-4</v>
      </c>
      <c r="M76" s="35">
        <f>Pohjatiedot!AEK45</f>
        <v>7</v>
      </c>
      <c r="N76" s="35">
        <f>Pohjatiedot!AEL45</f>
        <v>0</v>
      </c>
      <c r="O76" s="35">
        <f>Pohjatiedot!AEM45</f>
        <v>-5</v>
      </c>
      <c r="P76" s="35">
        <f>Pohjatiedot!AEN45</f>
        <v>-8</v>
      </c>
      <c r="Q76" s="35">
        <f>Pohjatiedot!AEO45</f>
        <v>1</v>
      </c>
      <c r="R76" s="35">
        <f>Pohjatiedot!AEP45</f>
        <v>-5</v>
      </c>
      <c r="S76" s="58">
        <f t="shared" si="55"/>
        <v>-194</v>
      </c>
      <c r="U76" s="56" t="str">
        <f>Pohjatiedot!AGE45</f>
        <v>Punkalaidun</v>
      </c>
      <c r="V76" s="9">
        <f>Pohjatiedot!AGF45*C76</f>
        <v>-8939.8438454601637</v>
      </c>
      <c r="W76" s="9">
        <f>Pohjatiedot!AGG45*D76</f>
        <v>33083.816153181549</v>
      </c>
      <c r="X76" s="9">
        <f>Pohjatiedot!AGH45*E76</f>
        <v>5154.3468713923103</v>
      </c>
      <c r="Y76" s="9">
        <f>Pohjatiedot!AGI45*F76</f>
        <v>105540.29971382415</v>
      </c>
      <c r="Z76" s="9">
        <f>Pohjatiedot!AGJ45*G76</f>
        <v>187799.90270616295</v>
      </c>
      <c r="AA76" s="9">
        <f>Pohjatiedot!AGK45*H76</f>
        <v>1782.5658045929331</v>
      </c>
      <c r="AB76" s="9">
        <f>Pohjatiedot!AGL45*I76</f>
        <v>-22738.730633330011</v>
      </c>
      <c r="AC76" s="9">
        <f>Pohjatiedot!AGM45*J76</f>
        <v>-9753.7813264883807</v>
      </c>
      <c r="AD76" s="9">
        <f>Pohjatiedot!AGN45*K76</f>
        <v>-10884.706624240107</v>
      </c>
      <c r="AE76" s="9">
        <f>Pohjatiedot!AGO45*L76</f>
        <v>-9363.68840204347</v>
      </c>
      <c r="AF76" s="9">
        <f>Pohjatiedot!AGP45*M76</f>
        <v>8729.5599899804001</v>
      </c>
      <c r="AG76" s="9">
        <f>Pohjatiedot!AGQ45*N76</f>
        <v>0</v>
      </c>
      <c r="AH76" s="9">
        <f>Pohjatiedot!AGR45*O76</f>
        <v>-9299.2784703199395</v>
      </c>
      <c r="AI76" s="9">
        <f>Pohjatiedot!AGS45*P76</f>
        <v>3048.1050413128542</v>
      </c>
      <c r="AJ76" s="9">
        <f>Pohjatiedot!AGT45*Q76</f>
        <v>-782.93957825154939</v>
      </c>
      <c r="AK76" s="12">
        <f>Pohjatiedot!AGU45*R76</f>
        <v>-10902.841294522077</v>
      </c>
      <c r="AL76" s="12">
        <f t="shared" si="56"/>
        <v>262472.78610579146</v>
      </c>
      <c r="AN76" s="56" t="str">
        <f>Pohjatiedot!AGE45</f>
        <v>Punkalaidun</v>
      </c>
      <c r="AO76" s="9">
        <f>Pohjatiedot!AGF45</f>
        <v>-4469.9219227300819</v>
      </c>
      <c r="AP76" s="9">
        <f>Pohjatiedot!AGG45</f>
        <v>-5513.9693588635919</v>
      </c>
      <c r="AQ76" s="9">
        <f>Pohjatiedot!AGH45</f>
        <v>-5154.3468713923103</v>
      </c>
      <c r="AR76" s="9">
        <f>Pohjatiedot!AGI45</f>
        <v>-2069.4176414475323</v>
      </c>
      <c r="AS76" s="9">
        <f>Pohjatiedot!AGJ45</f>
        <v>-3129.9983784360493</v>
      </c>
      <c r="AT76" s="9">
        <f>Pohjatiedot!AGK45</f>
        <v>-68.56022325357435</v>
      </c>
      <c r="AU76" s="9">
        <f>Pohjatiedot!AGL45</f>
        <v>909.54922533320041</v>
      </c>
      <c r="AV76" s="9">
        <f>Pohjatiedot!AGM45</f>
        <v>1393.3973323554828</v>
      </c>
      <c r="AW76" s="9">
        <f>Pohjatiedot!AGN45</f>
        <v>1814.1177707066845</v>
      </c>
      <c r="AX76" s="9">
        <f>Pohjatiedot!AGO45</f>
        <v>2340.9221005108675</v>
      </c>
      <c r="AY76" s="9">
        <f>Pohjatiedot!AGP45</f>
        <v>1247.0799985686285</v>
      </c>
      <c r="AZ76" s="9">
        <f>Pohjatiedot!AGQ45</f>
        <v>1025.6284630363366</v>
      </c>
      <c r="BA76" s="9">
        <f>Pohjatiedot!AGR45</f>
        <v>1859.8556940639878</v>
      </c>
      <c r="BB76" s="9">
        <f>Pohjatiedot!AGS45</f>
        <v>-381.01313016410677</v>
      </c>
      <c r="BC76" s="9">
        <f>Pohjatiedot!AGT45</f>
        <v>-782.93957825154939</v>
      </c>
      <c r="BD76" s="12">
        <f>Pohjatiedot!AGU45</f>
        <v>2180.5682589044154</v>
      </c>
    </row>
    <row r="77" spans="2:56" x14ac:dyDescent="0.25">
      <c r="B77" s="56" t="str">
        <f>Pohjatiedot!ADZ46</f>
        <v>Pälkäne</v>
      </c>
      <c r="C77" s="35">
        <f>Pohjatiedot!AEA46</f>
        <v>24</v>
      </c>
      <c r="D77" s="35">
        <f>Pohjatiedot!AEB46</f>
        <v>6</v>
      </c>
      <c r="E77" s="35">
        <f>Pohjatiedot!AEC46</f>
        <v>-9</v>
      </c>
      <c r="F77" s="35">
        <f>Pohjatiedot!AED46</f>
        <v>-69</v>
      </c>
      <c r="G77" s="35">
        <f>Pohjatiedot!AEE46</f>
        <v>-63</v>
      </c>
      <c r="H77" s="35">
        <f>Pohjatiedot!AEF46</f>
        <v>11</v>
      </c>
      <c r="I77" s="35">
        <f>Pohjatiedot!AEG46</f>
        <v>6</v>
      </c>
      <c r="J77" s="35">
        <f>Pohjatiedot!AEH46</f>
        <v>-1</v>
      </c>
      <c r="K77" s="35">
        <f>Pohjatiedot!AEI46</f>
        <v>-6</v>
      </c>
      <c r="L77" s="35">
        <f>Pohjatiedot!AEJ46</f>
        <v>2</v>
      </c>
      <c r="M77" s="35">
        <f>Pohjatiedot!AEK46</f>
        <v>2</v>
      </c>
      <c r="N77" s="35">
        <f>Pohjatiedot!AEL46</f>
        <v>-1</v>
      </c>
      <c r="O77" s="35">
        <f>Pohjatiedot!AEM46</f>
        <v>15</v>
      </c>
      <c r="P77" s="35">
        <f>Pohjatiedot!AEN46</f>
        <v>-8</v>
      </c>
      <c r="Q77" s="35">
        <f>Pohjatiedot!AEO46</f>
        <v>-6</v>
      </c>
      <c r="R77" s="35">
        <f>Pohjatiedot!AEP46</f>
        <v>-13</v>
      </c>
      <c r="S77" s="58">
        <f t="shared" si="55"/>
        <v>-110</v>
      </c>
      <c r="U77" s="56" t="str">
        <f>Pohjatiedot!AGE46</f>
        <v>Pälkäne</v>
      </c>
      <c r="V77" s="9">
        <f>Pohjatiedot!AGF46*C77</f>
        <v>-158989.90861508559</v>
      </c>
      <c r="W77" s="9">
        <f>Pohjatiedot!AGG46*D77</f>
        <v>-34588.510487552485</v>
      </c>
      <c r="X77" s="9">
        <f>Pohjatiedot!AGH46*E77</f>
        <v>47201.924664778271</v>
      </c>
      <c r="Y77" s="9">
        <f>Pohjatiedot!AGI46*F77</f>
        <v>145846.02219329085</v>
      </c>
      <c r="Z77" s="9">
        <f>Pohjatiedot!AGJ46*G77</f>
        <v>168107.96113853145</v>
      </c>
      <c r="AA77" s="9">
        <f>Pohjatiedot!AGK46*H77</f>
        <v>-4682.6266145793488</v>
      </c>
      <c r="AB77" s="9">
        <f>Pohjatiedot!AGL46*I77</f>
        <v>2322.3647109635103</v>
      </c>
      <c r="AC77" s="9">
        <f>Pohjatiedot!AGM46*J77</f>
        <v>-860.98262889879743</v>
      </c>
      <c r="AD77" s="9">
        <f>Pohjatiedot!AGN46*K77</f>
        <v>-5983.9450746576395</v>
      </c>
      <c r="AE77" s="9">
        <f>Pohjatiedot!AGO46*L77</f>
        <v>4356.4375739835496</v>
      </c>
      <c r="AF77" s="9">
        <f>Pohjatiedot!AGP46*M77</f>
        <v>3153.6979464049909</v>
      </c>
      <c r="AG77" s="9">
        <f>Pohjatiedot!AGQ46*N77</f>
        <v>-1004.973517082185</v>
      </c>
      <c r="AH77" s="9">
        <f>Pohjatiedot!AGR46*O77</f>
        <v>14821.288678984642</v>
      </c>
      <c r="AI77" s="9">
        <f>Pohjatiedot!AGS46*P77</f>
        <v>3757.4444825653118</v>
      </c>
      <c r="AJ77" s="9">
        <f>Pohjatiedot!AGT46*Q77</f>
        <v>4873.3246254379992</v>
      </c>
      <c r="AK77" s="12">
        <f>Pohjatiedot!AGU46*R77</f>
        <v>-3680.9955423436841</v>
      </c>
      <c r="AL77" s="12">
        <f t="shared" si="56"/>
        <v>184648.52353474079</v>
      </c>
      <c r="AN77" s="56" t="str">
        <f>Pohjatiedot!AGE46</f>
        <v>Pälkäne</v>
      </c>
      <c r="AO77" s="9">
        <f>Pohjatiedot!AGF46</f>
        <v>-6624.5795256285655</v>
      </c>
      <c r="AP77" s="9">
        <f>Pohjatiedot!AGG46</f>
        <v>-5764.7517479254138</v>
      </c>
      <c r="AQ77" s="9">
        <f>Pohjatiedot!AGH46</f>
        <v>-5244.6582960864744</v>
      </c>
      <c r="AR77" s="9">
        <f>Pohjatiedot!AGI46</f>
        <v>-2113.7104665694324</v>
      </c>
      <c r="AS77" s="9">
        <f>Pohjatiedot!AGJ46</f>
        <v>-2668.3803355322452</v>
      </c>
      <c r="AT77" s="9">
        <f>Pohjatiedot!AGK46</f>
        <v>-425.69332859812266</v>
      </c>
      <c r="AU77" s="9">
        <f>Pohjatiedot!AGL46</f>
        <v>387.06078516058506</v>
      </c>
      <c r="AV77" s="9">
        <f>Pohjatiedot!AGM46</f>
        <v>860.98262889879743</v>
      </c>
      <c r="AW77" s="9">
        <f>Pohjatiedot!AGN46</f>
        <v>997.32417910960658</v>
      </c>
      <c r="AX77" s="9">
        <f>Pohjatiedot!AGO46</f>
        <v>2178.2187869917748</v>
      </c>
      <c r="AY77" s="9">
        <f>Pohjatiedot!AGP46</f>
        <v>1576.8489732024955</v>
      </c>
      <c r="AZ77" s="9">
        <f>Pohjatiedot!AGQ46</f>
        <v>1004.973517082185</v>
      </c>
      <c r="BA77" s="9">
        <f>Pohjatiedot!AGR46</f>
        <v>988.0859119323095</v>
      </c>
      <c r="BB77" s="9">
        <f>Pohjatiedot!AGS46</f>
        <v>-469.68056032066397</v>
      </c>
      <c r="BC77" s="9">
        <f>Pohjatiedot!AGT46</f>
        <v>-812.2207709063332</v>
      </c>
      <c r="BD77" s="12">
        <f>Pohjatiedot!AGU46</f>
        <v>283.15350325720647</v>
      </c>
    </row>
    <row r="78" spans="2:56" x14ac:dyDescent="0.25">
      <c r="B78" s="56" t="str">
        <f>Pohjatiedot!ADZ47</f>
        <v>Ruovesi</v>
      </c>
      <c r="C78" s="35">
        <f>Pohjatiedot!AEA47</f>
        <v>-5</v>
      </c>
      <c r="D78" s="35">
        <f>Pohjatiedot!AEB47</f>
        <v>-21</v>
      </c>
      <c r="E78" s="35">
        <f>Pohjatiedot!AEC47</f>
        <v>-7</v>
      </c>
      <c r="F78" s="35">
        <f>Pohjatiedot!AED47</f>
        <v>-66</v>
      </c>
      <c r="G78" s="35">
        <f>Pohjatiedot!AEE47</f>
        <v>-58</v>
      </c>
      <c r="H78" s="35">
        <f>Pohjatiedot!AEF47</f>
        <v>-24</v>
      </c>
      <c r="I78" s="35">
        <f>Pohjatiedot!AEG47</f>
        <v>-25</v>
      </c>
      <c r="J78" s="35">
        <f>Pohjatiedot!AEH47</f>
        <v>1</v>
      </c>
      <c r="K78" s="35">
        <f>Pohjatiedot!AEI47</f>
        <v>10</v>
      </c>
      <c r="L78" s="35">
        <f>Pohjatiedot!AEJ47</f>
        <v>4</v>
      </c>
      <c r="M78" s="35">
        <f>Pohjatiedot!AEK47</f>
        <v>11</v>
      </c>
      <c r="N78" s="35">
        <f>Pohjatiedot!AEL47</f>
        <v>-4</v>
      </c>
      <c r="O78" s="35">
        <f>Pohjatiedot!AEM47</f>
        <v>8</v>
      </c>
      <c r="P78" s="35">
        <f>Pohjatiedot!AEN47</f>
        <v>-6</v>
      </c>
      <c r="Q78" s="35">
        <f>Pohjatiedot!AEO47</f>
        <v>-3</v>
      </c>
      <c r="R78" s="35">
        <f>Pohjatiedot!AEP47</f>
        <v>1</v>
      </c>
      <c r="S78" s="58">
        <f t="shared" si="55"/>
        <v>-184</v>
      </c>
      <c r="U78" s="56" t="str">
        <f>Pohjatiedot!AGE47</f>
        <v>Ruovesi</v>
      </c>
      <c r="V78" s="9">
        <f>Pohjatiedot!AGF47*C78</f>
        <v>24766.350313568964</v>
      </c>
      <c r="W78" s="9">
        <f>Pohjatiedot!AGG47*D78</f>
        <v>121945.77435576453</v>
      </c>
      <c r="X78" s="9">
        <f>Pohjatiedot!AGH47*E78</f>
        <v>35485.527052105987</v>
      </c>
      <c r="Y78" s="9">
        <f>Pohjatiedot!AGI47*F78</f>
        <v>271230.88810641679</v>
      </c>
      <c r="Z78" s="9">
        <f>Pohjatiedot!AGJ47*G78</f>
        <v>183922.58035550505</v>
      </c>
      <c r="AA78" s="9">
        <f>Pohjatiedot!AGK47*H78</f>
        <v>-17456.3108416004</v>
      </c>
      <c r="AB78" s="9">
        <f>Pohjatiedot!AGL47*I78</f>
        <v>-46978.36759699534</v>
      </c>
      <c r="AC78" s="9">
        <f>Pohjatiedot!AGM47*J78</f>
        <v>1034.2620220387539</v>
      </c>
      <c r="AD78" s="9">
        <f>Pohjatiedot!AGN47*K78</f>
        <v>21201.770115028772</v>
      </c>
      <c r="AE78" s="9">
        <f>Pohjatiedot!AGO47*L78</f>
        <v>7935.0247323540698</v>
      </c>
      <c r="AF78" s="9">
        <f>Pohjatiedot!AGP47*M78</f>
        <v>28396.04421226167</v>
      </c>
      <c r="AG78" s="9">
        <f>Pohjatiedot!AGQ47*N78</f>
        <v>-9750.5427674628827</v>
      </c>
      <c r="AH78" s="9">
        <f>Pohjatiedot!AGR47*O78</f>
        <v>16638.015856592978</v>
      </c>
      <c r="AI78" s="9">
        <f>Pohjatiedot!AGS47*P78</f>
        <v>2802.8583005643959</v>
      </c>
      <c r="AJ78" s="9">
        <f>Pohjatiedot!AGT47*Q78</f>
        <v>2266.9736532291281</v>
      </c>
      <c r="AK78" s="12">
        <f>Pohjatiedot!AGU47*R78</f>
        <v>-930.29119799256114</v>
      </c>
      <c r="AL78" s="12">
        <f t="shared" si="56"/>
        <v>642510.55667137995</v>
      </c>
      <c r="AN78" s="56" t="str">
        <f>Pohjatiedot!AGE47</f>
        <v>Ruovesi</v>
      </c>
      <c r="AO78" s="9">
        <f>Pohjatiedot!AGF47</f>
        <v>-4953.2700627137929</v>
      </c>
      <c r="AP78" s="9">
        <f>Pohjatiedot!AGG47</f>
        <v>-5806.9416359887873</v>
      </c>
      <c r="AQ78" s="9">
        <f>Pohjatiedot!AGH47</f>
        <v>-5069.3610074437129</v>
      </c>
      <c r="AR78" s="9">
        <f>Pohjatiedot!AGI47</f>
        <v>-4109.5589107032847</v>
      </c>
      <c r="AS78" s="9">
        <f>Pohjatiedot!AGJ47</f>
        <v>-3171.0789716466388</v>
      </c>
      <c r="AT78" s="9">
        <f>Pohjatiedot!AGK47</f>
        <v>727.34628506668332</v>
      </c>
      <c r="AU78" s="9">
        <f>Pohjatiedot!AGL47</f>
        <v>1879.1347038798135</v>
      </c>
      <c r="AV78" s="9">
        <f>Pohjatiedot!AGM47</f>
        <v>1034.2620220387539</v>
      </c>
      <c r="AW78" s="9">
        <f>Pohjatiedot!AGN47</f>
        <v>2120.1770115028771</v>
      </c>
      <c r="AX78" s="9">
        <f>Pohjatiedot!AGO47</f>
        <v>1983.7561830885174</v>
      </c>
      <c r="AY78" s="9">
        <f>Pohjatiedot!AGP47</f>
        <v>2581.4585647510607</v>
      </c>
      <c r="AZ78" s="9">
        <f>Pohjatiedot!AGQ47</f>
        <v>2437.6356918657207</v>
      </c>
      <c r="BA78" s="9">
        <f>Pohjatiedot!AGR47</f>
        <v>2079.7519820741222</v>
      </c>
      <c r="BB78" s="9">
        <f>Pohjatiedot!AGS47</f>
        <v>-467.14305009406598</v>
      </c>
      <c r="BC78" s="9">
        <f>Pohjatiedot!AGT47</f>
        <v>-755.65788440970937</v>
      </c>
      <c r="BD78" s="12">
        <f>Pohjatiedot!AGU47</f>
        <v>-930.29119799256114</v>
      </c>
    </row>
    <row r="79" spans="2:56" x14ac:dyDescent="0.25">
      <c r="B79" s="56" t="str">
        <f>Pohjatiedot!ADZ48</f>
        <v>Sastamala</v>
      </c>
      <c r="C79" s="35">
        <f>Pohjatiedot!AEA48</f>
        <v>-7</v>
      </c>
      <c r="D79" s="35">
        <f>Pohjatiedot!AEB48</f>
        <v>15</v>
      </c>
      <c r="E79" s="35">
        <f>Pohjatiedot!AEC48</f>
        <v>-6</v>
      </c>
      <c r="F79" s="35">
        <f>Pohjatiedot!AED48</f>
        <v>-201</v>
      </c>
      <c r="G79" s="35">
        <f>Pohjatiedot!AEE48</f>
        <v>-248</v>
      </c>
      <c r="H79" s="35">
        <f>Pohjatiedot!AEF48</f>
        <v>-20</v>
      </c>
      <c r="I79" s="35">
        <f>Pohjatiedot!AEG48</f>
        <v>25</v>
      </c>
      <c r="J79" s="35">
        <f>Pohjatiedot!AEH48</f>
        <v>53</v>
      </c>
      <c r="K79" s="35">
        <f>Pohjatiedot!AEI48</f>
        <v>-14</v>
      </c>
      <c r="L79" s="35">
        <f>Pohjatiedot!AEJ48</f>
        <v>1</v>
      </c>
      <c r="M79" s="35">
        <f>Pohjatiedot!AEK48</f>
        <v>-10</v>
      </c>
      <c r="N79" s="35">
        <f>Pohjatiedot!AEL48</f>
        <v>24</v>
      </c>
      <c r="O79" s="35">
        <f>Pohjatiedot!AEM48</f>
        <v>13</v>
      </c>
      <c r="P79" s="35">
        <f>Pohjatiedot!AEN48</f>
        <v>15</v>
      </c>
      <c r="Q79" s="35">
        <f>Pohjatiedot!AEO48</f>
        <v>-11</v>
      </c>
      <c r="R79" s="35">
        <f>Pohjatiedot!AEP48</f>
        <v>-14</v>
      </c>
      <c r="S79" s="58">
        <f t="shared" si="55"/>
        <v>-385</v>
      </c>
      <c r="U79" s="56" t="str">
        <f>Pohjatiedot!AGE48</f>
        <v>Sastamala</v>
      </c>
      <c r="V79" s="9">
        <f>Pohjatiedot!AGF48*C79</f>
        <v>27354.936195573588</v>
      </c>
      <c r="W79" s="9">
        <f>Pohjatiedot!AGG48*D79</f>
        <v>-68886.78865308137</v>
      </c>
      <c r="X79" s="9">
        <f>Pohjatiedot!AGH48*E79</f>
        <v>23059.31619534516</v>
      </c>
      <c r="Y79" s="9">
        <f>Pohjatiedot!AGI48*F79</f>
        <v>246766.43990927911</v>
      </c>
      <c r="Z79" s="9">
        <f>Pohjatiedot!AGJ48*G79</f>
        <v>523670.79330913705</v>
      </c>
      <c r="AA79" s="9">
        <f>Pohjatiedot!AGK48*H79</f>
        <v>-1081.2605037928188</v>
      </c>
      <c r="AB79" s="9">
        <f>Pohjatiedot!AGL48*I79</f>
        <v>15755.507572045906</v>
      </c>
      <c r="AC79" s="9">
        <f>Pohjatiedot!AGM48*J79</f>
        <v>65502.782285131892</v>
      </c>
      <c r="AD79" s="9">
        <f>Pohjatiedot!AGN48*K79</f>
        <v>-24730.985779380877</v>
      </c>
      <c r="AE79" s="9">
        <f>Pohjatiedot!AGO48*L79</f>
        <v>2259.2180893180143</v>
      </c>
      <c r="AF79" s="9">
        <f>Pohjatiedot!AGP48*M79</f>
        <v>-15905.816181212276</v>
      </c>
      <c r="AG79" s="9">
        <f>Pohjatiedot!AGQ48*N79</f>
        <v>28187.114969023569</v>
      </c>
      <c r="AH79" s="9">
        <f>Pohjatiedot!AGR48*O79</f>
        <v>10513.128992088583</v>
      </c>
      <c r="AI79" s="9">
        <f>Pohjatiedot!AGS48*P79</f>
        <v>-4912.5973840031838</v>
      </c>
      <c r="AJ79" s="9">
        <f>Pohjatiedot!AGT48*Q79</f>
        <v>11189.911406827816</v>
      </c>
      <c r="AK79" s="12">
        <f>Pohjatiedot!AGU48*R79</f>
        <v>-22035.565597835339</v>
      </c>
      <c r="AL79" s="12">
        <f t="shared" si="56"/>
        <v>816706.13482446491</v>
      </c>
      <c r="AN79" s="56" t="str">
        <f>Pohjatiedot!AGE48</f>
        <v>Sastamala</v>
      </c>
      <c r="AO79" s="9">
        <f>Pohjatiedot!AGF48</f>
        <v>-3907.8480279390842</v>
      </c>
      <c r="AP79" s="9">
        <f>Pohjatiedot!AGG48</f>
        <v>-4592.4525768720914</v>
      </c>
      <c r="AQ79" s="9">
        <f>Pohjatiedot!AGH48</f>
        <v>-3843.21936589086</v>
      </c>
      <c r="AR79" s="9">
        <f>Pohjatiedot!AGI48</f>
        <v>-1227.693730891936</v>
      </c>
      <c r="AS79" s="9">
        <f>Pohjatiedot!AGJ48</f>
        <v>-2111.5757794723268</v>
      </c>
      <c r="AT79" s="9">
        <f>Pohjatiedot!AGK48</f>
        <v>54.063025189640939</v>
      </c>
      <c r="AU79" s="9">
        <f>Pohjatiedot!AGL48</f>
        <v>630.22030288183623</v>
      </c>
      <c r="AV79" s="9">
        <f>Pohjatiedot!AGM48</f>
        <v>1235.9015525496584</v>
      </c>
      <c r="AW79" s="9">
        <f>Pohjatiedot!AGN48</f>
        <v>1766.4989842414911</v>
      </c>
      <c r="AX79" s="9">
        <f>Pohjatiedot!AGO48</f>
        <v>2259.2180893180143</v>
      </c>
      <c r="AY79" s="9">
        <f>Pohjatiedot!AGP48</f>
        <v>1590.5816181212276</v>
      </c>
      <c r="AZ79" s="9">
        <f>Pohjatiedot!AGQ48</f>
        <v>1174.4631237093154</v>
      </c>
      <c r="BA79" s="9">
        <f>Pohjatiedot!AGR48</f>
        <v>808.70223016066029</v>
      </c>
      <c r="BB79" s="9">
        <f>Pohjatiedot!AGS48</f>
        <v>-327.50649226687892</v>
      </c>
      <c r="BC79" s="9">
        <f>Pohjatiedot!AGT48</f>
        <v>-1017.2646733479833</v>
      </c>
      <c r="BD79" s="12">
        <f>Pohjatiedot!AGU48</f>
        <v>1573.9689712739528</v>
      </c>
    </row>
    <row r="80" spans="2:56" x14ac:dyDescent="0.25">
      <c r="B80" s="56" t="str">
        <f>Pohjatiedot!ADZ49</f>
        <v>Tampere</v>
      </c>
      <c r="C80" s="35">
        <f>Pohjatiedot!AEA49</f>
        <v>-711</v>
      </c>
      <c r="D80" s="35">
        <f>Pohjatiedot!AEB49</f>
        <v>-2</v>
      </c>
      <c r="E80" s="35">
        <f>Pohjatiedot!AEC49</f>
        <v>253</v>
      </c>
      <c r="F80" s="35">
        <f>Pohjatiedot!AED49</f>
        <v>4493</v>
      </c>
      <c r="G80" s="35">
        <f>Pohjatiedot!AEE49</f>
        <v>5169</v>
      </c>
      <c r="H80" s="35">
        <f>Pohjatiedot!AEF49</f>
        <v>-1078</v>
      </c>
      <c r="I80" s="35">
        <f>Pohjatiedot!AEG49</f>
        <v>-1013</v>
      </c>
      <c r="J80" s="35">
        <f>Pohjatiedot!AEH49</f>
        <v>-351</v>
      </c>
      <c r="K80" s="35">
        <f>Pohjatiedot!AEI49</f>
        <v>-2</v>
      </c>
      <c r="L80" s="35">
        <f>Pohjatiedot!AEJ49</f>
        <v>221</v>
      </c>
      <c r="M80" s="35">
        <f>Pohjatiedot!AEK49</f>
        <v>11</v>
      </c>
      <c r="N80" s="35">
        <f>Pohjatiedot!AEL49</f>
        <v>99</v>
      </c>
      <c r="O80" s="35">
        <f>Pohjatiedot!AEM49</f>
        <v>145</v>
      </c>
      <c r="P80" s="35">
        <f>Pohjatiedot!AEN49</f>
        <v>131</v>
      </c>
      <c r="Q80" s="35">
        <f>Pohjatiedot!AEO49</f>
        <v>98</v>
      </c>
      <c r="R80" s="35">
        <f>Pohjatiedot!AEP49</f>
        <v>124</v>
      </c>
      <c r="S80" s="58">
        <f t="shared" si="55"/>
        <v>7587</v>
      </c>
      <c r="U80" s="56" t="str">
        <f>Pohjatiedot!AGE49</f>
        <v>Tampere</v>
      </c>
      <c r="V80" s="9">
        <f>Pohjatiedot!AGF49*C80</f>
        <v>3791250.7473964677</v>
      </c>
      <c r="W80" s="9">
        <f>Pohjatiedot!AGG49*D80</f>
        <v>10202.24382771061</v>
      </c>
      <c r="X80" s="9">
        <f>Pohjatiedot!AGH49*E80</f>
        <v>-1190336.3377857218</v>
      </c>
      <c r="Y80" s="9">
        <f>Pohjatiedot!AGI49*F80</f>
        <v>-6535776.6454007411</v>
      </c>
      <c r="Z80" s="9">
        <f>Pohjatiedot!AGJ49*G80</f>
        <v>-12107169.335644964</v>
      </c>
      <c r="AA80" s="9">
        <f>Pohjatiedot!AGK49*H80</f>
        <v>324573.2651986251</v>
      </c>
      <c r="AB80" s="9">
        <f>Pohjatiedot!AGL49*I80</f>
        <v>-1086326.5095997702</v>
      </c>
      <c r="AC80" s="9">
        <f>Pohjatiedot!AGM49*J80</f>
        <v>-649545.96697558812</v>
      </c>
      <c r="AD80" s="9">
        <f>Pohjatiedot!AGN49*K80</f>
        <v>-5130.7077546810751</v>
      </c>
      <c r="AE80" s="9">
        <f>Pohjatiedot!AGO49*L80</f>
        <v>713911.75685260328</v>
      </c>
      <c r="AF80" s="9">
        <f>Pohjatiedot!AGP49*M80</f>
        <v>17341.503510147311</v>
      </c>
      <c r="AG80" s="9">
        <f>Pohjatiedot!AGQ49*N80</f>
        <v>120946.9827481853</v>
      </c>
      <c r="AH80" s="9">
        <f>Pohjatiedot!AGR49*O80</f>
        <v>105443.09858121609</v>
      </c>
      <c r="AI80" s="9">
        <f>Pohjatiedot!AGS49*P80</f>
        <v>-130588.88031708795</v>
      </c>
      <c r="AJ80" s="9">
        <f>Pohjatiedot!AGT49*Q80</f>
        <v>-152037.02437855926</v>
      </c>
      <c r="AK80" s="12">
        <f>Pohjatiedot!AGU49*R80</f>
        <v>-11157.127702456826</v>
      </c>
      <c r="AL80" s="12">
        <f t="shared" si="56"/>
        <v>-16784398.937444616</v>
      </c>
      <c r="AN80" s="56" t="str">
        <f>Pohjatiedot!AGE49</f>
        <v>Tampere</v>
      </c>
      <c r="AO80" s="9">
        <f>Pohjatiedot!AGF49</f>
        <v>-5332.2795322031898</v>
      </c>
      <c r="AP80" s="9">
        <f>Pohjatiedot!AGG49</f>
        <v>-5101.1219138553051</v>
      </c>
      <c r="AQ80" s="9">
        <f>Pohjatiedot!AGH49</f>
        <v>-4704.8867106155012</v>
      </c>
      <c r="AR80" s="9">
        <f>Pohjatiedot!AGI49</f>
        <v>-1454.6576108169911</v>
      </c>
      <c r="AS80" s="9">
        <f>Pohjatiedot!AGJ49</f>
        <v>-2342.2652999893526</v>
      </c>
      <c r="AT80" s="9">
        <f>Pohjatiedot!AGK49</f>
        <v>-301.08837216941106</v>
      </c>
      <c r="AU80" s="9">
        <f>Pohjatiedot!AGL49</f>
        <v>1072.3854981241561</v>
      </c>
      <c r="AV80" s="9">
        <f>Pohjatiedot!AGM49</f>
        <v>1850.5583104717612</v>
      </c>
      <c r="AW80" s="9">
        <f>Pohjatiedot!AGN49</f>
        <v>2565.3538773405376</v>
      </c>
      <c r="AX80" s="9">
        <f>Pohjatiedot!AGO49</f>
        <v>3230.3699405095172</v>
      </c>
      <c r="AY80" s="9">
        <f>Pohjatiedot!AGP49</f>
        <v>1576.5003191043011</v>
      </c>
      <c r="AZ80" s="9">
        <f>Pohjatiedot!AGQ49</f>
        <v>1221.6866944261142</v>
      </c>
      <c r="BA80" s="9">
        <f>Pohjatiedot!AGR49</f>
        <v>727.19378331873168</v>
      </c>
      <c r="BB80" s="9">
        <f>Pohjatiedot!AGS49</f>
        <v>-996.86168180983168</v>
      </c>
      <c r="BC80" s="9">
        <f>Pohjatiedot!AGT49</f>
        <v>-1551.3982079444822</v>
      </c>
      <c r="BD80" s="12">
        <f>Pohjatiedot!AGU49</f>
        <v>-89.976836310135695</v>
      </c>
    </row>
    <row r="81" spans="2:56" x14ac:dyDescent="0.25">
      <c r="B81" s="56" t="str">
        <f>Pohjatiedot!ADZ50</f>
        <v>Urjala</v>
      </c>
      <c r="C81" s="35">
        <f>Pohjatiedot!AEA50</f>
        <v>8</v>
      </c>
      <c r="D81" s="35">
        <f>Pohjatiedot!AEB50</f>
        <v>5</v>
      </c>
      <c r="E81" s="35">
        <f>Pohjatiedot!AEC50</f>
        <v>-9</v>
      </c>
      <c r="F81" s="35">
        <f>Pohjatiedot!AED50</f>
        <v>-38</v>
      </c>
      <c r="G81" s="35">
        <f>Pohjatiedot!AEE50</f>
        <v>-55</v>
      </c>
      <c r="H81" s="35">
        <f>Pohjatiedot!AEF50</f>
        <v>-4</v>
      </c>
      <c r="I81" s="35">
        <f>Pohjatiedot!AEG50</f>
        <v>8</v>
      </c>
      <c r="J81" s="35">
        <f>Pohjatiedot!AEH50</f>
        <v>7</v>
      </c>
      <c r="K81" s="35">
        <f>Pohjatiedot!AEI50</f>
        <v>5</v>
      </c>
      <c r="L81" s="35">
        <f>Pohjatiedot!AEJ50</f>
        <v>21</v>
      </c>
      <c r="M81" s="35">
        <f>Pohjatiedot!AEK50</f>
        <v>-9</v>
      </c>
      <c r="N81" s="35">
        <f>Pohjatiedot!AEL50</f>
        <v>17</v>
      </c>
      <c r="O81" s="35">
        <f>Pohjatiedot!AEM50</f>
        <v>-8</v>
      </c>
      <c r="P81" s="35">
        <f>Pohjatiedot!AEN50</f>
        <v>2</v>
      </c>
      <c r="Q81" s="35">
        <f>Pohjatiedot!AEO50</f>
        <v>-3</v>
      </c>
      <c r="R81" s="35">
        <f>Pohjatiedot!AEP50</f>
        <v>-8</v>
      </c>
      <c r="S81" s="58">
        <f t="shared" si="55"/>
        <v>-61</v>
      </c>
      <c r="U81" s="56" t="str">
        <f>Pohjatiedot!AGE50</f>
        <v>Urjala</v>
      </c>
      <c r="V81" s="9">
        <f>Pohjatiedot!AGF50*C81</f>
        <v>-22397.156327162258</v>
      </c>
      <c r="W81" s="9">
        <f>Pohjatiedot!AGG50*D81</f>
        <v>-32237.056265417163</v>
      </c>
      <c r="X81" s="9">
        <f>Pohjatiedot!AGH50*E81</f>
        <v>54026.077553979354</v>
      </c>
      <c r="Y81" s="9">
        <f>Pohjatiedot!AGI50*F81</f>
        <v>85448.476195406722</v>
      </c>
      <c r="Z81" s="9">
        <f>Pohjatiedot!AGJ50*G81</f>
        <v>104605.77873581024</v>
      </c>
      <c r="AA81" s="9">
        <f>Pohjatiedot!AGK50*H81</f>
        <v>119.37127448272622</v>
      </c>
      <c r="AB81" s="9">
        <f>Pohjatiedot!AGL50*I81</f>
        <v>6554.7977917702628</v>
      </c>
      <c r="AC81" s="9">
        <f>Pohjatiedot!AGM50*J81</f>
        <v>8606.4288389535523</v>
      </c>
      <c r="AD81" s="9">
        <f>Pohjatiedot!AGN50*K81</f>
        <v>7447.6873148103568</v>
      </c>
      <c r="AE81" s="9">
        <f>Pohjatiedot!AGO50*L81</f>
        <v>32473.155273666493</v>
      </c>
      <c r="AF81" s="9">
        <f>Pohjatiedot!AGP50*M81</f>
        <v>-21273.555369873891</v>
      </c>
      <c r="AG81" s="9">
        <f>Pohjatiedot!AGQ50*N81</f>
        <v>27067.464746681333</v>
      </c>
      <c r="AH81" s="9">
        <f>Pohjatiedot!AGR50*O81</f>
        <v>-13575.558888982407</v>
      </c>
      <c r="AI81" s="9">
        <f>Pohjatiedot!AGS50*P81</f>
        <v>285.13832003705647</v>
      </c>
      <c r="AJ81" s="9">
        <f>Pohjatiedot!AGT50*Q81</f>
        <v>1860.7018553624189</v>
      </c>
      <c r="AK81" s="12">
        <f>Pohjatiedot!AGU50*R81</f>
        <v>-11435.643152200253</v>
      </c>
      <c r="AL81" s="12">
        <f t="shared" si="56"/>
        <v>227576.10789732449</v>
      </c>
      <c r="AN81" s="56" t="str">
        <f>Pohjatiedot!AGE50</f>
        <v>Urjala</v>
      </c>
      <c r="AO81" s="9">
        <f>Pohjatiedot!AGF50</f>
        <v>-2799.6445408952823</v>
      </c>
      <c r="AP81" s="9">
        <f>Pohjatiedot!AGG50</f>
        <v>-6447.4112530834327</v>
      </c>
      <c r="AQ81" s="9">
        <f>Pohjatiedot!AGH50</f>
        <v>-6002.8975059977056</v>
      </c>
      <c r="AR81" s="9">
        <f>Pohjatiedot!AGI50</f>
        <v>-2248.6441104054402</v>
      </c>
      <c r="AS81" s="9">
        <f>Pohjatiedot!AGJ50</f>
        <v>-1901.9232497420044</v>
      </c>
      <c r="AT81" s="9">
        <f>Pohjatiedot!AGK50</f>
        <v>-29.842818620681555</v>
      </c>
      <c r="AU81" s="9">
        <f>Pohjatiedot!AGL50</f>
        <v>819.34972397128286</v>
      </c>
      <c r="AV81" s="9">
        <f>Pohjatiedot!AGM50</f>
        <v>1229.4898341362218</v>
      </c>
      <c r="AW81" s="9">
        <f>Pohjatiedot!AGN50</f>
        <v>1489.5374629620715</v>
      </c>
      <c r="AX81" s="9">
        <f>Pohjatiedot!AGO50</f>
        <v>1546.3407273174521</v>
      </c>
      <c r="AY81" s="9">
        <f>Pohjatiedot!AGP50</f>
        <v>2363.7283744304323</v>
      </c>
      <c r="AZ81" s="9">
        <f>Pohjatiedot!AGQ50</f>
        <v>1592.2038086283137</v>
      </c>
      <c r="BA81" s="9">
        <f>Pohjatiedot!AGR50</f>
        <v>1696.9448611228008</v>
      </c>
      <c r="BB81" s="9">
        <f>Pohjatiedot!AGS50</f>
        <v>142.56916001852824</v>
      </c>
      <c r="BC81" s="9">
        <f>Pohjatiedot!AGT50</f>
        <v>-620.23395178747296</v>
      </c>
      <c r="BD81" s="12">
        <f>Pohjatiedot!AGU50</f>
        <v>1429.4553940250316</v>
      </c>
    </row>
    <row r="82" spans="2:56" x14ac:dyDescent="0.25">
      <c r="B82" s="56" t="str">
        <f>Pohjatiedot!ADZ51</f>
        <v>Valkeakoski</v>
      </c>
      <c r="C82" s="35">
        <f>Pohjatiedot!AEA51</f>
        <v>62</v>
      </c>
      <c r="D82" s="35">
        <f>Pohjatiedot!AEB51</f>
        <v>25</v>
      </c>
      <c r="E82" s="35">
        <f>Pohjatiedot!AEC51</f>
        <v>29</v>
      </c>
      <c r="F82" s="35">
        <f>Pohjatiedot!AED51</f>
        <v>-129</v>
      </c>
      <c r="G82" s="35">
        <f>Pohjatiedot!AEE51</f>
        <v>-225</v>
      </c>
      <c r="H82" s="35">
        <f>Pohjatiedot!AEF51</f>
        <v>8</v>
      </c>
      <c r="I82" s="35">
        <f>Pohjatiedot!AEG51</f>
        <v>40</v>
      </c>
      <c r="J82" s="35">
        <f>Pohjatiedot!AEH51</f>
        <v>48</v>
      </c>
      <c r="K82" s="35">
        <f>Pohjatiedot!AEI51</f>
        <v>10</v>
      </c>
      <c r="L82" s="35">
        <f>Pohjatiedot!AEJ51</f>
        <v>3</v>
      </c>
      <c r="M82" s="35">
        <f>Pohjatiedot!AEK51</f>
        <v>4</v>
      </c>
      <c r="N82" s="35">
        <f>Pohjatiedot!AEL51</f>
        <v>11</v>
      </c>
      <c r="O82" s="35">
        <f>Pohjatiedot!AEM51</f>
        <v>17</v>
      </c>
      <c r="P82" s="35">
        <f>Pohjatiedot!AEN51</f>
        <v>23</v>
      </c>
      <c r="Q82" s="35">
        <f>Pohjatiedot!AEO51</f>
        <v>17</v>
      </c>
      <c r="R82" s="35">
        <f>Pohjatiedot!AEP51</f>
        <v>8</v>
      </c>
      <c r="S82" s="58">
        <f t="shared" si="55"/>
        <v>-49</v>
      </c>
      <c r="U82" s="56" t="str">
        <f>Pohjatiedot!AGE51</f>
        <v>Valkeakoski</v>
      </c>
      <c r="V82" s="9">
        <f>Pohjatiedot!AGF51*C82</f>
        <v>-398788.42538004444</v>
      </c>
      <c r="W82" s="9">
        <f>Pohjatiedot!AGG51*D82</f>
        <v>-133071.1301356779</v>
      </c>
      <c r="X82" s="9">
        <f>Pohjatiedot!AGH51*E82</f>
        <v>-111479.68165305501</v>
      </c>
      <c r="Y82" s="9">
        <f>Pohjatiedot!AGI51*F82</f>
        <v>359185.88542364276</v>
      </c>
      <c r="Z82" s="9">
        <f>Pohjatiedot!AGJ51*G82</f>
        <v>536594.80710655986</v>
      </c>
      <c r="AA82" s="9">
        <f>Pohjatiedot!AGK51*H82</f>
        <v>-2733.9484747333845</v>
      </c>
      <c r="AB82" s="9">
        <f>Pohjatiedot!AGL51*I82</f>
        <v>32469.339739922598</v>
      </c>
      <c r="AC82" s="9">
        <f>Pohjatiedot!AGM51*J82</f>
        <v>76279.977450137958</v>
      </c>
      <c r="AD82" s="9">
        <f>Pohjatiedot!AGN51*K82</f>
        <v>20780.438144296135</v>
      </c>
      <c r="AE82" s="9">
        <f>Pohjatiedot!AGO51*L82</f>
        <v>8158.1606672550824</v>
      </c>
      <c r="AF82" s="9">
        <f>Pohjatiedot!AGP51*M82</f>
        <v>6242.8781923365441</v>
      </c>
      <c r="AG82" s="9">
        <f>Pohjatiedot!AGQ51*N82</f>
        <v>15197.38034674259</v>
      </c>
      <c r="AH82" s="9">
        <f>Pohjatiedot!AGR51*O82</f>
        <v>17540.998309842464</v>
      </c>
      <c r="AI82" s="9">
        <f>Pohjatiedot!AGS51*P82</f>
        <v>1865.266702820561</v>
      </c>
      <c r="AJ82" s="9">
        <f>Pohjatiedot!AGT51*Q82</f>
        <v>-6202.5156840786258</v>
      </c>
      <c r="AK82" s="12">
        <f>Pohjatiedot!AGU51*R82</f>
        <v>9920.5903690650593</v>
      </c>
      <c r="AL82" s="12">
        <f t="shared" si="56"/>
        <v>431960.02112503216</v>
      </c>
      <c r="AN82" s="56" t="str">
        <f>Pohjatiedot!AGE51</f>
        <v>Valkeakoski</v>
      </c>
      <c r="AO82" s="9">
        <f>Pohjatiedot!AGF51</f>
        <v>-6432.0713770974908</v>
      </c>
      <c r="AP82" s="9">
        <f>Pohjatiedot!AGG51</f>
        <v>-5322.8452054271156</v>
      </c>
      <c r="AQ82" s="9">
        <f>Pohjatiedot!AGH51</f>
        <v>-3844.1269535536212</v>
      </c>
      <c r="AR82" s="9">
        <f>Pohjatiedot!AGI51</f>
        <v>-2784.386708710409</v>
      </c>
      <c r="AS82" s="9">
        <f>Pohjatiedot!AGJ51</f>
        <v>-2384.8658093624881</v>
      </c>
      <c r="AT82" s="9">
        <f>Pohjatiedot!AGK51</f>
        <v>-341.74355934167306</v>
      </c>
      <c r="AU82" s="9">
        <f>Pohjatiedot!AGL51</f>
        <v>811.73349349806495</v>
      </c>
      <c r="AV82" s="9">
        <f>Pohjatiedot!AGM51</f>
        <v>1589.166196877874</v>
      </c>
      <c r="AW82" s="9">
        <f>Pohjatiedot!AGN51</f>
        <v>2078.0438144296136</v>
      </c>
      <c r="AX82" s="9">
        <f>Pohjatiedot!AGO51</f>
        <v>2719.3868890850276</v>
      </c>
      <c r="AY82" s="9">
        <f>Pohjatiedot!AGP51</f>
        <v>1560.719548084136</v>
      </c>
      <c r="AZ82" s="9">
        <f>Pohjatiedot!AGQ51</f>
        <v>1381.5800315220536</v>
      </c>
      <c r="BA82" s="9">
        <f>Pohjatiedot!AGR51</f>
        <v>1031.8234299907331</v>
      </c>
      <c r="BB82" s="9">
        <f>Pohjatiedot!AGS51</f>
        <v>81.098552296546131</v>
      </c>
      <c r="BC82" s="9">
        <f>Pohjatiedot!AGT51</f>
        <v>-364.85386376933093</v>
      </c>
      <c r="BD82" s="12">
        <f>Pohjatiedot!AGU51</f>
        <v>1240.0737961331324</v>
      </c>
    </row>
    <row r="83" spans="2:56" x14ac:dyDescent="0.25">
      <c r="B83" s="56" t="str">
        <f>Pohjatiedot!ADZ52</f>
        <v>Vesilahti</v>
      </c>
      <c r="C83" s="35">
        <f>Pohjatiedot!AEA52</f>
        <v>12</v>
      </c>
      <c r="D83" s="35">
        <f>Pohjatiedot!AEB52</f>
        <v>-6</v>
      </c>
      <c r="E83" s="35">
        <f>Pohjatiedot!AEC52</f>
        <v>-7</v>
      </c>
      <c r="F83" s="35">
        <f>Pohjatiedot!AED52</f>
        <v>-90</v>
      </c>
      <c r="G83" s="35">
        <f>Pohjatiedot!AEE52</f>
        <v>-54</v>
      </c>
      <c r="H83" s="35">
        <f>Pohjatiedot!AEF52</f>
        <v>31</v>
      </c>
      <c r="I83" s="35">
        <f>Pohjatiedot!AEG52</f>
        <v>37</v>
      </c>
      <c r="J83" s="35">
        <f>Pohjatiedot!AEH52</f>
        <v>0</v>
      </c>
      <c r="K83" s="35">
        <f>Pohjatiedot!AEI52</f>
        <v>-2</v>
      </c>
      <c r="L83" s="35">
        <f>Pohjatiedot!AEJ52</f>
        <v>-17</v>
      </c>
      <c r="M83" s="35">
        <f>Pohjatiedot!AEK52</f>
        <v>-8</v>
      </c>
      <c r="N83" s="35">
        <f>Pohjatiedot!AEL52</f>
        <v>1</v>
      </c>
      <c r="O83" s="35">
        <f>Pohjatiedot!AEM52</f>
        <v>-10</v>
      </c>
      <c r="P83" s="35">
        <f>Pohjatiedot!AEN52</f>
        <v>1</v>
      </c>
      <c r="Q83" s="35">
        <f>Pohjatiedot!AEO52</f>
        <v>-2</v>
      </c>
      <c r="R83" s="35">
        <f>Pohjatiedot!AEP52</f>
        <v>-13</v>
      </c>
      <c r="S83" s="58">
        <f t="shared" si="55"/>
        <v>-127</v>
      </c>
      <c r="U83" s="56" t="str">
        <f>Pohjatiedot!AGE52</f>
        <v>Vesilahti</v>
      </c>
      <c r="V83" s="9">
        <f>Pohjatiedot!AGF52*C83</f>
        <v>-70854.514575669658</v>
      </c>
      <c r="W83" s="9">
        <f>Pohjatiedot!AGG52*D83</f>
        <v>30361.317108153045</v>
      </c>
      <c r="X83" s="9">
        <f>Pohjatiedot!AGH52*E83</f>
        <v>29034.893028085939</v>
      </c>
      <c r="Y83" s="9">
        <f>Pohjatiedot!AGI52*F83</f>
        <v>129211.42277177445</v>
      </c>
      <c r="Z83" s="9">
        <f>Pohjatiedot!AGJ52*G83</f>
        <v>156739.04927488015</v>
      </c>
      <c r="AA83" s="9">
        <f>Pohjatiedot!AGK52*H83</f>
        <v>-20963.6917510407</v>
      </c>
      <c r="AB83" s="9">
        <f>Pohjatiedot!AGL52*I83</f>
        <v>46528.001050434512</v>
      </c>
      <c r="AC83" s="9">
        <f>Pohjatiedot!AGM52*J83</f>
        <v>0</v>
      </c>
      <c r="AD83" s="9">
        <f>Pohjatiedot!AGN52*K83</f>
        <v>-5827.0756066698341</v>
      </c>
      <c r="AE83" s="9">
        <f>Pohjatiedot!AGO52*L83</f>
        <v>-53932.901739911395</v>
      </c>
      <c r="AF83" s="9">
        <f>Pohjatiedot!AGP52*M83</f>
        <v>-16821.312848602396</v>
      </c>
      <c r="AG83" s="9">
        <f>Pohjatiedot!AGQ52*N83</f>
        <v>1145.3092054600702</v>
      </c>
      <c r="AH83" s="9">
        <f>Pohjatiedot!AGR52*O83</f>
        <v>-10400.933227646146</v>
      </c>
      <c r="AI83" s="9">
        <f>Pohjatiedot!AGS52*P83</f>
        <v>-1917.980972882478</v>
      </c>
      <c r="AJ83" s="9">
        <f>Pohjatiedot!AGT52*Q83</f>
        <v>5302.8528798985508</v>
      </c>
      <c r="AK83" s="12">
        <f>Pohjatiedot!AGU52*R83</f>
        <v>27497.250090286903</v>
      </c>
      <c r="AL83" s="12">
        <f t="shared" si="56"/>
        <v>245101.68468655105</v>
      </c>
      <c r="AN83" s="56" t="str">
        <f>Pohjatiedot!AGE52</f>
        <v>Vesilahti</v>
      </c>
      <c r="AO83" s="9">
        <f>Pohjatiedot!AGF52</f>
        <v>-5904.5428813058052</v>
      </c>
      <c r="AP83" s="9">
        <f>Pohjatiedot!AGG52</f>
        <v>-5060.2195180255076</v>
      </c>
      <c r="AQ83" s="9">
        <f>Pohjatiedot!AGH52</f>
        <v>-4147.8418611551342</v>
      </c>
      <c r="AR83" s="9">
        <f>Pohjatiedot!AGI52</f>
        <v>-1435.6824752419384</v>
      </c>
      <c r="AS83" s="9">
        <f>Pohjatiedot!AGJ52</f>
        <v>-2902.5749865718544</v>
      </c>
      <c r="AT83" s="9">
        <f>Pohjatiedot!AGK52</f>
        <v>-676.24812100131294</v>
      </c>
      <c r="AU83" s="9">
        <f>Pohjatiedot!AGL52</f>
        <v>1257.5135419036355</v>
      </c>
      <c r="AV83" s="9">
        <f>Pohjatiedot!AGM52</f>
        <v>2267.4124840308668</v>
      </c>
      <c r="AW83" s="9">
        <f>Pohjatiedot!AGN52</f>
        <v>2913.537803334917</v>
      </c>
      <c r="AX83" s="9">
        <f>Pohjatiedot!AGO52</f>
        <v>3172.5236317594936</v>
      </c>
      <c r="AY83" s="9">
        <f>Pohjatiedot!AGP52</f>
        <v>2102.6641060752995</v>
      </c>
      <c r="AZ83" s="9">
        <f>Pohjatiedot!AGQ52</f>
        <v>1145.3092054600702</v>
      </c>
      <c r="BA83" s="9">
        <f>Pohjatiedot!AGR52</f>
        <v>1040.0933227646146</v>
      </c>
      <c r="BB83" s="9">
        <f>Pohjatiedot!AGS52</f>
        <v>-1917.980972882478</v>
      </c>
      <c r="BC83" s="9">
        <f>Pohjatiedot!AGT52</f>
        <v>-2651.4264399492754</v>
      </c>
      <c r="BD83" s="12">
        <f>Pohjatiedot!AGU52</f>
        <v>-2115.1730838682233</v>
      </c>
    </row>
    <row r="84" spans="2:56" x14ac:dyDescent="0.25">
      <c r="B84" s="56" t="str">
        <f>Pohjatiedot!ADZ53</f>
        <v>Virrat</v>
      </c>
      <c r="C84" s="35">
        <f>Pohjatiedot!AEA53</f>
        <v>-3</v>
      </c>
      <c r="D84" s="35">
        <f>Pohjatiedot!AEB53</f>
        <v>4</v>
      </c>
      <c r="E84" s="35">
        <f>Pohjatiedot!AEC53</f>
        <v>3</v>
      </c>
      <c r="F84" s="35">
        <f>Pohjatiedot!AED53</f>
        <v>-42</v>
      </c>
      <c r="G84" s="35">
        <f>Pohjatiedot!AEE53</f>
        <v>-79</v>
      </c>
      <c r="H84" s="35">
        <f>Pohjatiedot!AEF53</f>
        <v>-9</v>
      </c>
      <c r="I84" s="35">
        <f>Pohjatiedot!AEG53</f>
        <v>0</v>
      </c>
      <c r="J84" s="35">
        <f>Pohjatiedot!AEH53</f>
        <v>-10</v>
      </c>
      <c r="K84" s="35">
        <f>Pohjatiedot!AEI53</f>
        <v>13</v>
      </c>
      <c r="L84" s="35">
        <f>Pohjatiedot!AEJ53</f>
        <v>2</v>
      </c>
      <c r="M84" s="35">
        <f>Pohjatiedot!AEK53</f>
        <v>14</v>
      </c>
      <c r="N84" s="35">
        <f>Pohjatiedot!AEL53</f>
        <v>17</v>
      </c>
      <c r="O84" s="35">
        <f>Pohjatiedot!AEM53</f>
        <v>-1</v>
      </c>
      <c r="P84" s="35">
        <f>Pohjatiedot!AEN53</f>
        <v>-10</v>
      </c>
      <c r="Q84" s="35">
        <f>Pohjatiedot!AEO53</f>
        <v>-3</v>
      </c>
      <c r="R84" s="35">
        <f>Pohjatiedot!AEP53</f>
        <v>1</v>
      </c>
      <c r="S84" s="58">
        <f t="shared" si="55"/>
        <v>-103</v>
      </c>
      <c r="U84" s="56" t="str">
        <f>Pohjatiedot!AGE53</f>
        <v>Virrat</v>
      </c>
      <c r="V84" s="9">
        <f>Pohjatiedot!AGF53*C84</f>
        <v>13757.334859472383</v>
      </c>
      <c r="W84" s="9">
        <f>Pohjatiedot!AGG53*D84</f>
        <v>-25217.351644557893</v>
      </c>
      <c r="X84" s="9">
        <f>Pohjatiedot!AGH53*E84</f>
        <v>-16111.065895478059</v>
      </c>
      <c r="Y84" s="9">
        <f>Pohjatiedot!AGI53*F84</f>
        <v>93031.588210076836</v>
      </c>
      <c r="Z84" s="9">
        <f>Pohjatiedot!AGJ53*G84</f>
        <v>143697.77353503075</v>
      </c>
      <c r="AA84" s="9">
        <f>Pohjatiedot!AGK53*H84</f>
        <v>-4988.5946607791448</v>
      </c>
      <c r="AB84" s="9">
        <f>Pohjatiedot!AGL53*I84</f>
        <v>0</v>
      </c>
      <c r="AC84" s="9">
        <f>Pohjatiedot!AGM53*J84</f>
        <v>-13082.022912654111</v>
      </c>
      <c r="AD84" s="9">
        <f>Pohjatiedot!AGN53*K84</f>
        <v>19657.139576693011</v>
      </c>
      <c r="AE84" s="9">
        <f>Pohjatiedot!AGO53*L84</f>
        <v>3769.1086356596934</v>
      </c>
      <c r="AF84" s="9">
        <f>Pohjatiedot!AGP53*M84</f>
        <v>26392.735064929766</v>
      </c>
      <c r="AG84" s="9">
        <f>Pohjatiedot!AGQ53*N84</f>
        <v>18462.785527559041</v>
      </c>
      <c r="AH84" s="9">
        <f>Pohjatiedot!AGR53*O84</f>
        <v>-1312.1795506107374</v>
      </c>
      <c r="AI84" s="9">
        <f>Pohjatiedot!AGS53*P84</f>
        <v>-3827.1445674457573</v>
      </c>
      <c r="AJ84" s="9">
        <f>Pohjatiedot!AGT53*Q84</f>
        <v>1918.4535472361731</v>
      </c>
      <c r="AK84" s="12">
        <f>Pohjatiedot!AGU53*R84</f>
        <v>1513.2654044082119</v>
      </c>
      <c r="AL84" s="12">
        <f t="shared" si="56"/>
        <v>257661.82512954011</v>
      </c>
      <c r="AN84" s="56" t="str">
        <f>Pohjatiedot!AGE53</f>
        <v>Virrat</v>
      </c>
      <c r="AO84" s="9">
        <f>Pohjatiedot!AGF53</f>
        <v>-4585.778286490794</v>
      </c>
      <c r="AP84" s="9">
        <f>Pohjatiedot!AGG53</f>
        <v>-6304.3379111394734</v>
      </c>
      <c r="AQ84" s="9">
        <f>Pohjatiedot!AGH53</f>
        <v>-5370.3552984926864</v>
      </c>
      <c r="AR84" s="9">
        <f>Pohjatiedot!AGI53</f>
        <v>-2215.0378145256391</v>
      </c>
      <c r="AS84" s="9">
        <f>Pohjatiedot!AGJ53</f>
        <v>-1818.9591586712754</v>
      </c>
      <c r="AT84" s="9">
        <f>Pohjatiedot!AGK53</f>
        <v>554.2882956421272</v>
      </c>
      <c r="AU84" s="9">
        <f>Pohjatiedot!AGL53</f>
        <v>694.01729439900464</v>
      </c>
      <c r="AV84" s="9">
        <f>Pohjatiedot!AGM53</f>
        <v>1308.2022912654111</v>
      </c>
      <c r="AW84" s="9">
        <f>Pohjatiedot!AGN53</f>
        <v>1512.0876597456163</v>
      </c>
      <c r="AX84" s="9">
        <f>Pohjatiedot!AGO53</f>
        <v>1884.5543178298467</v>
      </c>
      <c r="AY84" s="9">
        <f>Pohjatiedot!AGP53</f>
        <v>1885.1953617806976</v>
      </c>
      <c r="AZ84" s="9">
        <f>Pohjatiedot!AGQ53</f>
        <v>1086.0462075034729</v>
      </c>
      <c r="BA84" s="9">
        <f>Pohjatiedot!AGR53</f>
        <v>1312.1795506107374</v>
      </c>
      <c r="BB84" s="9">
        <f>Pohjatiedot!AGS53</f>
        <v>382.71445674457573</v>
      </c>
      <c r="BC84" s="9">
        <f>Pohjatiedot!AGT53</f>
        <v>-639.48451574539104</v>
      </c>
      <c r="BD84" s="12">
        <f>Pohjatiedot!AGU53</f>
        <v>1513.2654044082119</v>
      </c>
    </row>
    <row r="85" spans="2:56" ht="15.75" thickBot="1" x14ac:dyDescent="0.3">
      <c r="B85" s="56" t="str">
        <f>Pohjatiedot!ADZ54</f>
        <v>Ylöjärvi</v>
      </c>
      <c r="C85" s="35">
        <f>Pohjatiedot!AEA54</f>
        <v>156</v>
      </c>
      <c r="D85" s="35">
        <f>Pohjatiedot!AEB54</f>
        <v>21</v>
      </c>
      <c r="E85" s="35">
        <f>Pohjatiedot!AEC54</f>
        <v>-24</v>
      </c>
      <c r="F85" s="35">
        <f>Pohjatiedot!AED54</f>
        <v>-434</v>
      </c>
      <c r="G85" s="35">
        <f>Pohjatiedot!AEE54</f>
        <v>-306</v>
      </c>
      <c r="H85" s="35">
        <f>Pohjatiedot!AEF54</f>
        <v>323</v>
      </c>
      <c r="I85" s="35">
        <f>Pohjatiedot!AEG54</f>
        <v>201</v>
      </c>
      <c r="J85" s="35">
        <f>Pohjatiedot!AEH54</f>
        <v>54</v>
      </c>
      <c r="K85" s="35">
        <f>Pohjatiedot!AEI54</f>
        <v>-26</v>
      </c>
      <c r="L85" s="35">
        <f>Pohjatiedot!AEJ54</f>
        <v>-25</v>
      </c>
      <c r="M85" s="35">
        <f>Pohjatiedot!AEK54</f>
        <v>-28</v>
      </c>
      <c r="N85" s="35">
        <f>Pohjatiedot!AEL54</f>
        <v>-23</v>
      </c>
      <c r="O85" s="35">
        <f>Pohjatiedot!AEM54</f>
        <v>22</v>
      </c>
      <c r="P85" s="35">
        <f>Pohjatiedot!AEN54</f>
        <v>13</v>
      </c>
      <c r="Q85" s="35">
        <f>Pohjatiedot!AEO54</f>
        <v>-18</v>
      </c>
      <c r="R85" s="35">
        <f>Pohjatiedot!AEP54</f>
        <v>8</v>
      </c>
      <c r="S85" s="58">
        <f t="shared" si="55"/>
        <v>-86</v>
      </c>
      <c r="U85" s="56" t="str">
        <f>Pohjatiedot!AGE54</f>
        <v>Ylöjärvi</v>
      </c>
      <c r="V85" s="9">
        <f>Pohjatiedot!AGF54*C85</f>
        <v>-763808.54095465352</v>
      </c>
      <c r="W85" s="9">
        <f>Pohjatiedot!AGG54*D85</f>
        <v>-82542.56937783421</v>
      </c>
      <c r="X85" s="9">
        <f>Pohjatiedot!AGH54*E85</f>
        <v>82424.778317751421</v>
      </c>
      <c r="Y85" s="9">
        <f>Pohjatiedot!AGI54*F85</f>
        <v>533468.51229332725</v>
      </c>
      <c r="Z85" s="9">
        <f>Pohjatiedot!AGJ54*G85</f>
        <v>669468.550479842</v>
      </c>
      <c r="AA85" s="9">
        <f>Pohjatiedot!AGK54*H85</f>
        <v>76187.667026734329</v>
      </c>
      <c r="AB85" s="9">
        <f>Pohjatiedot!AGL54*I85</f>
        <v>284773.44117880327</v>
      </c>
      <c r="AC85" s="9">
        <f>Pohjatiedot!AGM54*J85</f>
        <v>127620.72235465948</v>
      </c>
      <c r="AD85" s="9">
        <f>Pohjatiedot!AGN54*K85</f>
        <v>-84245.792744084538</v>
      </c>
      <c r="AE85" s="9">
        <f>Pohjatiedot!AGO54*L85</f>
        <v>-93619.032204985779</v>
      </c>
      <c r="AF85" s="9">
        <f>Pohjatiedot!AGP54*M85</f>
        <v>-68875.602206995391</v>
      </c>
      <c r="AG85" s="9">
        <f>Pohjatiedot!AGQ54*N85</f>
        <v>-49089.700899427691</v>
      </c>
      <c r="AH85" s="9">
        <f>Pohjatiedot!AGR54*O85</f>
        <v>26148.936904326802</v>
      </c>
      <c r="AI85" s="9">
        <f>Pohjatiedot!AGS54*P85</f>
        <v>-9639.6782516635067</v>
      </c>
      <c r="AJ85" s="9">
        <f>Pohjatiedot!AGT54*Q85</f>
        <v>21456.180108215442</v>
      </c>
      <c r="AK85" s="12">
        <f>Pohjatiedot!AGU54*R85</f>
        <v>-16539.808528838956</v>
      </c>
      <c r="AL85" s="12">
        <f t="shared" si="56"/>
        <v>653188.06349517661</v>
      </c>
      <c r="AN85" s="56" t="str">
        <f>Pohjatiedot!AGE54</f>
        <v>Ylöjärvi</v>
      </c>
      <c r="AO85" s="9">
        <f>Pohjatiedot!AGF54</f>
        <v>-4896.2085958631633</v>
      </c>
      <c r="AP85" s="9">
        <f>Pohjatiedot!AGG54</f>
        <v>-3930.5985418016289</v>
      </c>
      <c r="AQ85" s="9">
        <f>Pohjatiedot!AGH54</f>
        <v>-3434.3657632396425</v>
      </c>
      <c r="AR85" s="9">
        <f>Pohjatiedot!AGI54</f>
        <v>-1229.1901204915375</v>
      </c>
      <c r="AS85" s="9">
        <f>Pohjatiedot!AGJ54</f>
        <v>-2187.8057205223595</v>
      </c>
      <c r="AT85" s="9">
        <f>Pohjatiedot!AGK54</f>
        <v>235.87513011372857</v>
      </c>
      <c r="AU85" s="9">
        <f>Pohjatiedot!AGL54</f>
        <v>1416.7832894467824</v>
      </c>
      <c r="AV85" s="9">
        <f>Pohjatiedot!AGM54</f>
        <v>2363.3467102714717</v>
      </c>
      <c r="AW85" s="9">
        <f>Pohjatiedot!AGN54</f>
        <v>3240.2227978494052</v>
      </c>
      <c r="AX85" s="9">
        <f>Pohjatiedot!AGO54</f>
        <v>3744.7612881994314</v>
      </c>
      <c r="AY85" s="9">
        <f>Pohjatiedot!AGP54</f>
        <v>2459.8429359641214</v>
      </c>
      <c r="AZ85" s="9">
        <f>Pohjatiedot!AGQ54</f>
        <v>2134.3348217142475</v>
      </c>
      <c r="BA85" s="9">
        <f>Pohjatiedot!AGR54</f>
        <v>1188.5880411057638</v>
      </c>
      <c r="BB85" s="9">
        <f>Pohjatiedot!AGS54</f>
        <v>-741.51371166642366</v>
      </c>
      <c r="BC85" s="9">
        <f>Pohjatiedot!AGT54</f>
        <v>-1192.0100060119689</v>
      </c>
      <c r="BD85" s="12">
        <f>Pohjatiedot!AGU54</f>
        <v>-2067.4760661048695</v>
      </c>
    </row>
    <row r="86" spans="2:56" ht="15.75" thickBot="1" x14ac:dyDescent="0.3">
      <c r="B86" s="60" t="str">
        <f>Pohjatiedot!ADZ55</f>
        <v>Pirkanmaa, kunnat yhteensä</v>
      </c>
      <c r="C86" s="179">
        <f>Pohjatiedot!AEA55</f>
        <v>154</v>
      </c>
      <c r="D86" s="179">
        <f>Pohjatiedot!AEB55</f>
        <v>122</v>
      </c>
      <c r="E86" s="179">
        <f>Pohjatiedot!AEC55</f>
        <v>167</v>
      </c>
      <c r="F86" s="179">
        <f>Pohjatiedot!AED55</f>
        <v>1908</v>
      </c>
      <c r="G86" s="179">
        <f>Pohjatiedot!AEE55</f>
        <v>2782</v>
      </c>
      <c r="H86" s="179">
        <f>Pohjatiedot!AEF55</f>
        <v>165</v>
      </c>
      <c r="I86" s="179">
        <f>Pohjatiedot!AEG55</f>
        <v>80</v>
      </c>
      <c r="J86" s="179">
        <f>Pohjatiedot!AEH55</f>
        <v>193</v>
      </c>
      <c r="K86" s="179">
        <f>Pohjatiedot!AEI55</f>
        <v>98</v>
      </c>
      <c r="L86" s="179">
        <f>Pohjatiedot!AEJ55</f>
        <v>129</v>
      </c>
      <c r="M86" s="179">
        <f>Pohjatiedot!AEK55</f>
        <v>11</v>
      </c>
      <c r="N86" s="179">
        <f>Pohjatiedot!AEL55</f>
        <v>160</v>
      </c>
      <c r="O86" s="179">
        <f>Pohjatiedot!AEM55</f>
        <v>299</v>
      </c>
      <c r="P86" s="179">
        <f>Pohjatiedot!AEN55</f>
        <v>194</v>
      </c>
      <c r="Q86" s="179">
        <f>Pohjatiedot!AEO55</f>
        <v>86</v>
      </c>
      <c r="R86" s="179">
        <f>Pohjatiedot!AEP55</f>
        <v>58</v>
      </c>
      <c r="S86" s="62">
        <f t="shared" si="55"/>
        <v>6606</v>
      </c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3" name="Drop Down 1">
              <controlPr defaultSize="0" autoLine="0" autoPict="0">
                <anchor moveWithCells="1">
                  <from>
                    <xdr:col>1</xdr:col>
                    <xdr:colOff>28575</xdr:colOff>
                    <xdr:row>0</xdr:row>
                    <xdr:rowOff>161925</xdr:rowOff>
                  </from>
                  <to>
                    <xdr:col>4</xdr:col>
                    <xdr:colOff>361950</xdr:colOff>
                    <xdr:row>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4" name="Drop Down 2">
              <controlPr defaultSize="0" autoLine="0" autoPict="0">
                <anchor moveWithCells="1">
                  <from>
                    <xdr:col>1</xdr:col>
                    <xdr:colOff>0</xdr:colOff>
                    <xdr:row>16</xdr:row>
                    <xdr:rowOff>152400</xdr:rowOff>
                  </from>
                  <to>
                    <xdr:col>4</xdr:col>
                    <xdr:colOff>333375</xdr:colOff>
                    <xdr:row>18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B42CA-51C5-4D18-BF8A-CD0C65D64C17}">
  <dimension ref="A1:AGU57"/>
  <sheetViews>
    <sheetView topLeftCell="A19" workbookViewId="0">
      <selection activeCell="A55" sqref="A55:XFD62"/>
    </sheetView>
  </sheetViews>
  <sheetFormatPr defaultRowHeight="15" x14ac:dyDescent="0.25"/>
  <cols>
    <col min="193" max="193" width="9.140625" style="49"/>
    <col min="505" max="505" width="9.140625" style="49"/>
    <col min="744" max="744" width="9.140625" style="49"/>
    <col min="766" max="766" width="9.140625" style="49"/>
  </cols>
  <sheetData>
    <row r="1" spans="1:879" x14ac:dyDescent="0.25">
      <c r="D1">
        <f>D10</f>
        <v>2018</v>
      </c>
      <c r="E1">
        <f t="shared" ref="E1:P1" si="0">E10</f>
        <v>2019</v>
      </c>
      <c r="F1">
        <f t="shared" si="0"/>
        <v>2020</v>
      </c>
      <c r="G1">
        <f t="shared" si="0"/>
        <v>2021</v>
      </c>
      <c r="H1">
        <f t="shared" si="0"/>
        <v>2022</v>
      </c>
      <c r="I1">
        <f t="shared" si="0"/>
        <v>2023</v>
      </c>
      <c r="J1">
        <f t="shared" si="0"/>
        <v>2024</v>
      </c>
      <c r="K1">
        <f t="shared" si="0"/>
        <v>2025</v>
      </c>
      <c r="L1">
        <f t="shared" si="0"/>
        <v>2026</v>
      </c>
      <c r="M1">
        <f t="shared" si="0"/>
        <v>2027</v>
      </c>
      <c r="N1">
        <f t="shared" si="0"/>
        <v>2028</v>
      </c>
      <c r="O1">
        <f t="shared" si="0"/>
        <v>2029</v>
      </c>
      <c r="P1">
        <f t="shared" si="0"/>
        <v>2030</v>
      </c>
      <c r="T1">
        <f>T10</f>
        <v>2018</v>
      </c>
      <c r="U1">
        <f t="shared" ref="U1:AF1" si="1">U10</f>
        <v>2019</v>
      </c>
      <c r="V1">
        <f t="shared" si="1"/>
        <v>2020</v>
      </c>
      <c r="W1">
        <f t="shared" si="1"/>
        <v>2021</v>
      </c>
      <c r="X1">
        <f t="shared" si="1"/>
        <v>2022</v>
      </c>
      <c r="Y1">
        <f t="shared" si="1"/>
        <v>2023</v>
      </c>
      <c r="Z1">
        <f t="shared" si="1"/>
        <v>2024</v>
      </c>
      <c r="AA1">
        <f t="shared" si="1"/>
        <v>2025</v>
      </c>
      <c r="AB1">
        <f t="shared" si="1"/>
        <v>2026</v>
      </c>
      <c r="AC1">
        <f t="shared" si="1"/>
        <v>2027</v>
      </c>
      <c r="AD1">
        <f t="shared" si="1"/>
        <v>2028</v>
      </c>
      <c r="AE1">
        <f t="shared" si="1"/>
        <v>2029</v>
      </c>
      <c r="AF1">
        <f t="shared" si="1"/>
        <v>2030</v>
      </c>
      <c r="AJ1">
        <f>AJ10</f>
        <v>2018</v>
      </c>
      <c r="AK1">
        <f t="shared" ref="AK1:AV1" si="2">AK10</f>
        <v>2019</v>
      </c>
      <c r="AL1">
        <f t="shared" si="2"/>
        <v>2020</v>
      </c>
      <c r="AM1">
        <f t="shared" si="2"/>
        <v>2021</v>
      </c>
      <c r="AN1">
        <f t="shared" si="2"/>
        <v>2022</v>
      </c>
      <c r="AO1">
        <f t="shared" si="2"/>
        <v>2023</v>
      </c>
      <c r="AP1">
        <f t="shared" si="2"/>
        <v>2024</v>
      </c>
      <c r="AQ1">
        <f t="shared" si="2"/>
        <v>2025</v>
      </c>
      <c r="AR1">
        <f t="shared" si="2"/>
        <v>2026</v>
      </c>
      <c r="AS1">
        <f t="shared" si="2"/>
        <v>2027</v>
      </c>
      <c r="AT1">
        <f t="shared" si="2"/>
        <v>2028</v>
      </c>
      <c r="AU1">
        <f t="shared" si="2"/>
        <v>2029</v>
      </c>
      <c r="AV1">
        <f t="shared" si="2"/>
        <v>2030</v>
      </c>
      <c r="AZ1">
        <f>AZ10</f>
        <v>2018</v>
      </c>
      <c r="BA1">
        <f t="shared" ref="BA1:BL1" si="3">BA10</f>
        <v>2019</v>
      </c>
      <c r="BB1">
        <f t="shared" si="3"/>
        <v>2020</v>
      </c>
      <c r="BC1">
        <f t="shared" si="3"/>
        <v>2021</v>
      </c>
      <c r="BD1">
        <f t="shared" si="3"/>
        <v>2022</v>
      </c>
      <c r="BE1">
        <f t="shared" si="3"/>
        <v>2023</v>
      </c>
      <c r="BF1">
        <f t="shared" si="3"/>
        <v>2024</v>
      </c>
      <c r="BG1">
        <f t="shared" si="3"/>
        <v>2025</v>
      </c>
      <c r="BH1">
        <f t="shared" si="3"/>
        <v>2026</v>
      </c>
      <c r="BI1">
        <f t="shared" si="3"/>
        <v>2027</v>
      </c>
      <c r="BJ1">
        <f t="shared" si="3"/>
        <v>2028</v>
      </c>
      <c r="BK1">
        <f t="shared" si="3"/>
        <v>2029</v>
      </c>
      <c r="BL1">
        <f t="shared" si="3"/>
        <v>2030</v>
      </c>
      <c r="BP1">
        <f>BP10</f>
        <v>2018</v>
      </c>
      <c r="BQ1">
        <f t="shared" ref="BQ1:CB1" si="4">BQ10</f>
        <v>2019</v>
      </c>
      <c r="BR1">
        <f t="shared" si="4"/>
        <v>2020</v>
      </c>
      <c r="BS1">
        <f t="shared" si="4"/>
        <v>2021</v>
      </c>
      <c r="BT1">
        <f t="shared" si="4"/>
        <v>2022</v>
      </c>
      <c r="BU1">
        <f t="shared" si="4"/>
        <v>2023</v>
      </c>
      <c r="BV1">
        <f t="shared" si="4"/>
        <v>2024</v>
      </c>
      <c r="BW1">
        <f t="shared" si="4"/>
        <v>2025</v>
      </c>
      <c r="BX1">
        <f t="shared" si="4"/>
        <v>2026</v>
      </c>
      <c r="BY1">
        <f t="shared" si="4"/>
        <v>2027</v>
      </c>
      <c r="BZ1">
        <f t="shared" si="4"/>
        <v>2028</v>
      </c>
      <c r="CA1">
        <f t="shared" si="4"/>
        <v>2029</v>
      </c>
      <c r="CB1">
        <f t="shared" si="4"/>
        <v>2030</v>
      </c>
      <c r="CF1">
        <f>CF10</f>
        <v>2018</v>
      </c>
      <c r="CG1">
        <f t="shared" ref="CG1:CR1" si="5">CG10</f>
        <v>2019</v>
      </c>
      <c r="CH1">
        <f t="shared" si="5"/>
        <v>2020</v>
      </c>
      <c r="CI1">
        <f t="shared" si="5"/>
        <v>2021</v>
      </c>
      <c r="CJ1">
        <f t="shared" si="5"/>
        <v>2022</v>
      </c>
      <c r="CK1">
        <f t="shared" si="5"/>
        <v>2023</v>
      </c>
      <c r="CL1">
        <f t="shared" si="5"/>
        <v>2024</v>
      </c>
      <c r="CM1">
        <f t="shared" si="5"/>
        <v>2025</v>
      </c>
      <c r="CN1">
        <f t="shared" si="5"/>
        <v>2026</v>
      </c>
      <c r="CO1">
        <f t="shared" si="5"/>
        <v>2027</v>
      </c>
      <c r="CP1">
        <f t="shared" si="5"/>
        <v>2028</v>
      </c>
      <c r="CQ1">
        <f t="shared" si="5"/>
        <v>2029</v>
      </c>
      <c r="CR1">
        <f t="shared" si="5"/>
        <v>2030</v>
      </c>
      <c r="CV1">
        <f>CV10</f>
        <v>2018</v>
      </c>
      <c r="CW1">
        <f t="shared" ref="CW1:DH1" si="6">CW10</f>
        <v>2019</v>
      </c>
      <c r="CX1">
        <f t="shared" si="6"/>
        <v>2020</v>
      </c>
      <c r="CY1">
        <f t="shared" si="6"/>
        <v>2021</v>
      </c>
      <c r="CZ1">
        <f t="shared" si="6"/>
        <v>2022</v>
      </c>
      <c r="DA1">
        <f t="shared" si="6"/>
        <v>2023</v>
      </c>
      <c r="DB1">
        <f t="shared" si="6"/>
        <v>2024</v>
      </c>
      <c r="DC1">
        <f t="shared" si="6"/>
        <v>2025</v>
      </c>
      <c r="DD1">
        <f t="shared" si="6"/>
        <v>2026</v>
      </c>
      <c r="DE1">
        <f t="shared" si="6"/>
        <v>2027</v>
      </c>
      <c r="DF1">
        <f t="shared" si="6"/>
        <v>2028</v>
      </c>
      <c r="DG1">
        <f t="shared" si="6"/>
        <v>2029</v>
      </c>
      <c r="DH1">
        <f t="shared" si="6"/>
        <v>2030</v>
      </c>
      <c r="DL1">
        <f>DL10</f>
        <v>2018</v>
      </c>
      <c r="DM1">
        <f t="shared" ref="DM1:DX1" si="7">DM10</f>
        <v>2019</v>
      </c>
      <c r="DN1">
        <f t="shared" si="7"/>
        <v>2020</v>
      </c>
      <c r="DO1">
        <f t="shared" si="7"/>
        <v>2021</v>
      </c>
      <c r="DP1">
        <f t="shared" si="7"/>
        <v>2022</v>
      </c>
      <c r="DQ1">
        <f t="shared" si="7"/>
        <v>2023</v>
      </c>
      <c r="DR1">
        <f t="shared" si="7"/>
        <v>2024</v>
      </c>
      <c r="DS1">
        <f t="shared" si="7"/>
        <v>2025</v>
      </c>
      <c r="DT1">
        <f t="shared" si="7"/>
        <v>2026</v>
      </c>
      <c r="DU1">
        <f t="shared" si="7"/>
        <v>2027</v>
      </c>
      <c r="DV1">
        <f t="shared" si="7"/>
        <v>2028</v>
      </c>
      <c r="DW1">
        <f t="shared" si="7"/>
        <v>2029</v>
      </c>
      <c r="DX1">
        <f t="shared" si="7"/>
        <v>2030</v>
      </c>
      <c r="EB1">
        <f>EB10</f>
        <v>2018</v>
      </c>
      <c r="EC1">
        <f t="shared" ref="EC1:EN1" si="8">EC10</f>
        <v>2019</v>
      </c>
      <c r="ED1">
        <f t="shared" si="8"/>
        <v>2020</v>
      </c>
      <c r="EE1">
        <f t="shared" si="8"/>
        <v>2021</v>
      </c>
      <c r="EF1">
        <f t="shared" si="8"/>
        <v>2022</v>
      </c>
      <c r="EG1">
        <f t="shared" si="8"/>
        <v>2023</v>
      </c>
      <c r="EH1">
        <f t="shared" si="8"/>
        <v>2024</v>
      </c>
      <c r="EI1">
        <f t="shared" si="8"/>
        <v>2025</v>
      </c>
      <c r="EJ1">
        <f t="shared" si="8"/>
        <v>2026</v>
      </c>
      <c r="EK1">
        <f t="shared" si="8"/>
        <v>2027</v>
      </c>
      <c r="EL1">
        <f t="shared" si="8"/>
        <v>2028</v>
      </c>
      <c r="EM1">
        <f t="shared" si="8"/>
        <v>2029</v>
      </c>
      <c r="EN1">
        <f t="shared" si="8"/>
        <v>2030</v>
      </c>
      <c r="ER1">
        <f>ER10</f>
        <v>2018</v>
      </c>
      <c r="ES1">
        <f t="shared" ref="ES1:FD1" si="9">ES10</f>
        <v>2019</v>
      </c>
      <c r="ET1">
        <f t="shared" si="9"/>
        <v>2020</v>
      </c>
      <c r="EU1">
        <f t="shared" si="9"/>
        <v>2021</v>
      </c>
      <c r="EV1">
        <f t="shared" si="9"/>
        <v>2022</v>
      </c>
      <c r="EW1">
        <f t="shared" si="9"/>
        <v>2023</v>
      </c>
      <c r="EX1">
        <f t="shared" si="9"/>
        <v>2024</v>
      </c>
      <c r="EY1">
        <f t="shared" si="9"/>
        <v>2025</v>
      </c>
      <c r="EZ1">
        <f t="shared" si="9"/>
        <v>2026</v>
      </c>
      <c r="FA1">
        <f t="shared" si="9"/>
        <v>2027</v>
      </c>
      <c r="FB1">
        <f t="shared" si="9"/>
        <v>2028</v>
      </c>
      <c r="FC1">
        <f t="shared" si="9"/>
        <v>2029</v>
      </c>
      <c r="FD1">
        <f t="shared" si="9"/>
        <v>2030</v>
      </c>
      <c r="FH1">
        <f>FH10</f>
        <v>2018</v>
      </c>
      <c r="FI1">
        <f t="shared" ref="FI1:FT1" si="10">FI10</f>
        <v>2019</v>
      </c>
      <c r="FJ1">
        <f t="shared" si="10"/>
        <v>2020</v>
      </c>
      <c r="FK1">
        <f t="shared" si="10"/>
        <v>2021</v>
      </c>
      <c r="FL1">
        <f t="shared" si="10"/>
        <v>2022</v>
      </c>
      <c r="FM1">
        <f t="shared" si="10"/>
        <v>2023</v>
      </c>
      <c r="FN1">
        <f t="shared" si="10"/>
        <v>2024</v>
      </c>
      <c r="FO1">
        <f t="shared" si="10"/>
        <v>2025</v>
      </c>
      <c r="FP1">
        <f t="shared" si="10"/>
        <v>2026</v>
      </c>
      <c r="FQ1">
        <f t="shared" si="10"/>
        <v>2027</v>
      </c>
      <c r="FR1">
        <f t="shared" si="10"/>
        <v>2028</v>
      </c>
      <c r="FS1">
        <f t="shared" si="10"/>
        <v>2029</v>
      </c>
      <c r="FT1">
        <f t="shared" si="10"/>
        <v>2030</v>
      </c>
      <c r="FX1">
        <f>FX10</f>
        <v>2018</v>
      </c>
      <c r="FY1">
        <f t="shared" ref="FY1:GJ1" si="11">FY10</f>
        <v>2019</v>
      </c>
      <c r="FZ1">
        <f t="shared" si="11"/>
        <v>2020</v>
      </c>
      <c r="GA1">
        <f t="shared" si="11"/>
        <v>2021</v>
      </c>
      <c r="GB1">
        <f t="shared" si="11"/>
        <v>2022</v>
      </c>
      <c r="GC1">
        <f t="shared" si="11"/>
        <v>2023</v>
      </c>
      <c r="GD1">
        <f t="shared" si="11"/>
        <v>2024</v>
      </c>
      <c r="GE1">
        <f t="shared" si="11"/>
        <v>2025</v>
      </c>
      <c r="GF1">
        <f t="shared" si="11"/>
        <v>2026</v>
      </c>
      <c r="GG1">
        <f t="shared" si="11"/>
        <v>2027</v>
      </c>
      <c r="GH1">
        <f t="shared" si="11"/>
        <v>2028</v>
      </c>
      <c r="GI1">
        <f t="shared" si="11"/>
        <v>2029</v>
      </c>
      <c r="GJ1">
        <f t="shared" si="11"/>
        <v>2030</v>
      </c>
      <c r="GL1">
        <f t="shared" ref="GL1:GP1" si="12">GL10</f>
        <v>2009</v>
      </c>
      <c r="GM1">
        <f t="shared" si="12"/>
        <v>0</v>
      </c>
      <c r="GN1">
        <f t="shared" si="12"/>
        <v>0</v>
      </c>
      <c r="GO1">
        <f t="shared" si="12"/>
        <v>1</v>
      </c>
      <c r="GP1">
        <f t="shared" si="12"/>
        <v>2</v>
      </c>
      <c r="GQ1">
        <f t="shared" ref="GQ1:JB1" si="13">GQ10</f>
        <v>3</v>
      </c>
      <c r="GR1">
        <f t="shared" si="13"/>
        <v>4</v>
      </c>
      <c r="GS1">
        <f t="shared" si="13"/>
        <v>5</v>
      </c>
      <c r="GT1">
        <f t="shared" si="13"/>
        <v>6</v>
      </c>
      <c r="GU1">
        <f t="shared" si="13"/>
        <v>7</v>
      </c>
      <c r="GV1">
        <f t="shared" si="13"/>
        <v>8</v>
      </c>
      <c r="GW1">
        <f t="shared" si="13"/>
        <v>9</v>
      </c>
      <c r="GX1">
        <f t="shared" si="13"/>
        <v>10</v>
      </c>
      <c r="GY1">
        <f t="shared" si="13"/>
        <v>11</v>
      </c>
      <c r="GZ1">
        <f t="shared" si="13"/>
        <v>12</v>
      </c>
      <c r="HA1">
        <f t="shared" si="13"/>
        <v>13</v>
      </c>
      <c r="HB1">
        <f t="shared" si="13"/>
        <v>14</v>
      </c>
      <c r="HC1">
        <f t="shared" si="13"/>
        <v>15</v>
      </c>
      <c r="HD1">
        <f t="shared" si="13"/>
        <v>16</v>
      </c>
      <c r="HE1">
        <f t="shared" si="13"/>
        <v>17</v>
      </c>
      <c r="HF1">
        <f t="shared" si="13"/>
        <v>18</v>
      </c>
      <c r="HG1">
        <f t="shared" si="13"/>
        <v>19</v>
      </c>
      <c r="HH1">
        <f t="shared" si="13"/>
        <v>20</v>
      </c>
      <c r="HI1">
        <f t="shared" si="13"/>
        <v>21</v>
      </c>
      <c r="HJ1">
        <f t="shared" si="13"/>
        <v>22</v>
      </c>
      <c r="HK1">
        <f t="shared" si="13"/>
        <v>23</v>
      </c>
      <c r="HL1">
        <f t="shared" si="13"/>
        <v>24</v>
      </c>
      <c r="HM1">
        <f t="shared" si="13"/>
        <v>25</v>
      </c>
      <c r="HN1">
        <f t="shared" si="13"/>
        <v>26</v>
      </c>
      <c r="HO1">
        <f t="shared" si="13"/>
        <v>27</v>
      </c>
      <c r="HP1">
        <f t="shared" si="13"/>
        <v>28</v>
      </c>
      <c r="HQ1">
        <f t="shared" si="13"/>
        <v>29</v>
      </c>
      <c r="HR1">
        <f t="shared" si="13"/>
        <v>30</v>
      </c>
      <c r="HS1">
        <f t="shared" si="13"/>
        <v>31</v>
      </c>
      <c r="HT1">
        <f t="shared" si="13"/>
        <v>32</v>
      </c>
      <c r="HU1">
        <f t="shared" si="13"/>
        <v>33</v>
      </c>
      <c r="HV1">
        <f t="shared" si="13"/>
        <v>34</v>
      </c>
      <c r="HW1">
        <f t="shared" si="13"/>
        <v>35</v>
      </c>
      <c r="HX1">
        <f t="shared" si="13"/>
        <v>36</v>
      </c>
      <c r="HY1">
        <f t="shared" si="13"/>
        <v>37</v>
      </c>
      <c r="HZ1">
        <f t="shared" si="13"/>
        <v>38</v>
      </c>
      <c r="IA1">
        <f t="shared" si="13"/>
        <v>39</v>
      </c>
      <c r="IB1">
        <f t="shared" si="13"/>
        <v>40</v>
      </c>
      <c r="IC1">
        <f t="shared" si="13"/>
        <v>41</v>
      </c>
      <c r="ID1">
        <f t="shared" si="13"/>
        <v>42</v>
      </c>
      <c r="IE1">
        <f t="shared" si="13"/>
        <v>43</v>
      </c>
      <c r="IF1">
        <f t="shared" si="13"/>
        <v>44</v>
      </c>
      <c r="IG1">
        <f t="shared" si="13"/>
        <v>45</v>
      </c>
      <c r="IH1">
        <f t="shared" si="13"/>
        <v>46</v>
      </c>
      <c r="II1">
        <f t="shared" si="13"/>
        <v>47</v>
      </c>
      <c r="IJ1">
        <f t="shared" si="13"/>
        <v>48</v>
      </c>
      <c r="IK1">
        <f t="shared" si="13"/>
        <v>49</v>
      </c>
      <c r="IL1">
        <f t="shared" si="13"/>
        <v>50</v>
      </c>
      <c r="IM1">
        <f t="shared" si="13"/>
        <v>51</v>
      </c>
      <c r="IN1">
        <f t="shared" si="13"/>
        <v>52</v>
      </c>
      <c r="IO1">
        <f t="shared" si="13"/>
        <v>53</v>
      </c>
      <c r="IP1">
        <f t="shared" si="13"/>
        <v>54</v>
      </c>
      <c r="IQ1">
        <f t="shared" si="13"/>
        <v>55</v>
      </c>
      <c r="IR1">
        <f t="shared" si="13"/>
        <v>56</v>
      </c>
      <c r="IS1">
        <f t="shared" si="13"/>
        <v>57</v>
      </c>
      <c r="IT1">
        <f t="shared" si="13"/>
        <v>58</v>
      </c>
      <c r="IU1">
        <f t="shared" si="13"/>
        <v>59</v>
      </c>
      <c r="IV1">
        <f t="shared" si="13"/>
        <v>60</v>
      </c>
      <c r="IW1">
        <f t="shared" si="13"/>
        <v>61</v>
      </c>
      <c r="IX1">
        <f t="shared" si="13"/>
        <v>62</v>
      </c>
      <c r="IY1">
        <f t="shared" si="13"/>
        <v>63</v>
      </c>
      <c r="IZ1">
        <f t="shared" si="13"/>
        <v>64</v>
      </c>
      <c r="JA1">
        <f t="shared" si="13"/>
        <v>65</v>
      </c>
      <c r="JB1">
        <f t="shared" si="13"/>
        <v>66</v>
      </c>
      <c r="JC1">
        <f t="shared" ref="JC1:LN1" si="14">JC10</f>
        <v>67</v>
      </c>
      <c r="JD1">
        <f t="shared" si="14"/>
        <v>68</v>
      </c>
      <c r="JE1">
        <f t="shared" si="14"/>
        <v>69</v>
      </c>
      <c r="JF1">
        <f t="shared" si="14"/>
        <v>70</v>
      </c>
      <c r="JG1">
        <f t="shared" si="14"/>
        <v>71</v>
      </c>
      <c r="JH1">
        <f t="shared" si="14"/>
        <v>72</v>
      </c>
      <c r="JI1">
        <f t="shared" si="14"/>
        <v>73</v>
      </c>
      <c r="JJ1">
        <f t="shared" si="14"/>
        <v>74</v>
      </c>
      <c r="JK1">
        <f t="shared" si="14"/>
        <v>75</v>
      </c>
      <c r="JL1">
        <f t="shared" si="14"/>
        <v>76</v>
      </c>
      <c r="JM1">
        <f t="shared" si="14"/>
        <v>77</v>
      </c>
      <c r="JN1">
        <f t="shared" si="14"/>
        <v>78</v>
      </c>
      <c r="JO1">
        <f t="shared" si="14"/>
        <v>79</v>
      </c>
      <c r="JP1">
        <f t="shared" si="14"/>
        <v>80</v>
      </c>
      <c r="JQ1">
        <f t="shared" si="14"/>
        <v>81</v>
      </c>
      <c r="JR1">
        <f t="shared" si="14"/>
        <v>82</v>
      </c>
      <c r="JS1">
        <f t="shared" si="14"/>
        <v>83</v>
      </c>
      <c r="JT1">
        <f t="shared" si="14"/>
        <v>84</v>
      </c>
      <c r="JU1">
        <f t="shared" si="14"/>
        <v>85</v>
      </c>
      <c r="JV1">
        <f t="shared" si="14"/>
        <v>86</v>
      </c>
      <c r="JW1">
        <f t="shared" si="14"/>
        <v>87</v>
      </c>
      <c r="JX1">
        <f t="shared" si="14"/>
        <v>88</v>
      </c>
      <c r="JY1">
        <f t="shared" si="14"/>
        <v>89</v>
      </c>
      <c r="JZ1">
        <f t="shared" si="14"/>
        <v>90</v>
      </c>
      <c r="KA1">
        <f t="shared" si="14"/>
        <v>91</v>
      </c>
      <c r="KB1">
        <f t="shared" si="14"/>
        <v>92</v>
      </c>
      <c r="KC1">
        <f t="shared" si="14"/>
        <v>93</v>
      </c>
      <c r="KD1">
        <f t="shared" si="14"/>
        <v>94</v>
      </c>
      <c r="KE1">
        <f t="shared" si="14"/>
        <v>95</v>
      </c>
      <c r="KF1">
        <f t="shared" si="14"/>
        <v>96</v>
      </c>
      <c r="KG1">
        <f t="shared" si="14"/>
        <v>97</v>
      </c>
      <c r="KH1">
        <f t="shared" si="14"/>
        <v>98</v>
      </c>
      <c r="KI1">
        <f t="shared" si="14"/>
        <v>99</v>
      </c>
      <c r="KJ1">
        <f t="shared" si="14"/>
        <v>100</v>
      </c>
      <c r="KK1">
        <f t="shared" si="14"/>
        <v>0</v>
      </c>
      <c r="KL1">
        <f t="shared" si="14"/>
        <v>2018</v>
      </c>
      <c r="KM1">
        <f t="shared" si="14"/>
        <v>0</v>
      </c>
      <c r="KN1" t="str">
        <f t="shared" si="14"/>
        <v>0</v>
      </c>
      <c r="KO1" t="str">
        <f t="shared" si="14"/>
        <v>1</v>
      </c>
      <c r="KP1" t="str">
        <f t="shared" si="14"/>
        <v>2</v>
      </c>
      <c r="KQ1" t="str">
        <f t="shared" si="14"/>
        <v>3</v>
      </c>
      <c r="KR1" t="str">
        <f t="shared" si="14"/>
        <v>4</v>
      </c>
      <c r="KS1" t="str">
        <f t="shared" si="14"/>
        <v>5</v>
      </c>
      <c r="KT1" t="str">
        <f t="shared" si="14"/>
        <v>6</v>
      </c>
      <c r="KU1" t="str">
        <f t="shared" si="14"/>
        <v>7</v>
      </c>
      <c r="KV1" t="str">
        <f t="shared" si="14"/>
        <v>8</v>
      </c>
      <c r="KW1" t="str">
        <f t="shared" si="14"/>
        <v>9</v>
      </c>
      <c r="KX1" t="str">
        <f t="shared" si="14"/>
        <v>10</v>
      </c>
      <c r="KY1" t="str">
        <f t="shared" si="14"/>
        <v>11</v>
      </c>
      <c r="KZ1" t="str">
        <f t="shared" si="14"/>
        <v>12</v>
      </c>
      <c r="LA1" t="str">
        <f t="shared" si="14"/>
        <v>13</v>
      </c>
      <c r="LB1" t="str">
        <f t="shared" si="14"/>
        <v>14</v>
      </c>
      <c r="LC1" t="str">
        <f t="shared" si="14"/>
        <v>15</v>
      </c>
      <c r="LD1" t="str">
        <f t="shared" si="14"/>
        <v>16</v>
      </c>
      <c r="LE1" t="str">
        <f t="shared" si="14"/>
        <v>17</v>
      </c>
      <c r="LF1" t="str">
        <f t="shared" si="14"/>
        <v>18</v>
      </c>
      <c r="LG1" t="str">
        <f t="shared" si="14"/>
        <v>19</v>
      </c>
      <c r="LH1" t="str">
        <f t="shared" si="14"/>
        <v>20</v>
      </c>
      <c r="LI1" t="str">
        <f t="shared" si="14"/>
        <v>21</v>
      </c>
      <c r="LJ1" t="str">
        <f t="shared" si="14"/>
        <v>22</v>
      </c>
      <c r="LK1" t="str">
        <f t="shared" si="14"/>
        <v>23</v>
      </c>
      <c r="LL1" t="str">
        <f t="shared" si="14"/>
        <v>24</v>
      </c>
      <c r="LM1" t="str">
        <f t="shared" si="14"/>
        <v>25</v>
      </c>
      <c r="LN1" t="str">
        <f t="shared" si="14"/>
        <v>26</v>
      </c>
      <c r="LO1" t="str">
        <f t="shared" ref="LO1:NZ1" si="15">LO10</f>
        <v>27</v>
      </c>
      <c r="LP1" t="str">
        <f t="shared" si="15"/>
        <v>28</v>
      </c>
      <c r="LQ1" t="str">
        <f t="shared" si="15"/>
        <v>29</v>
      </c>
      <c r="LR1" t="str">
        <f t="shared" si="15"/>
        <v>30</v>
      </c>
      <c r="LS1" t="str">
        <f t="shared" si="15"/>
        <v>31</v>
      </c>
      <c r="LT1" t="str">
        <f t="shared" si="15"/>
        <v>32</v>
      </c>
      <c r="LU1" t="str">
        <f t="shared" si="15"/>
        <v>33</v>
      </c>
      <c r="LV1" t="str">
        <f t="shared" si="15"/>
        <v>34</v>
      </c>
      <c r="LW1" t="str">
        <f t="shared" si="15"/>
        <v>35</v>
      </c>
      <c r="LX1" t="str">
        <f t="shared" si="15"/>
        <v>36</v>
      </c>
      <c r="LY1" t="str">
        <f t="shared" si="15"/>
        <v>37</v>
      </c>
      <c r="LZ1" t="str">
        <f t="shared" si="15"/>
        <v>38</v>
      </c>
      <c r="MA1" t="str">
        <f t="shared" si="15"/>
        <v>39</v>
      </c>
      <c r="MB1" t="str">
        <f t="shared" si="15"/>
        <v>40</v>
      </c>
      <c r="MC1" t="str">
        <f t="shared" si="15"/>
        <v>41</v>
      </c>
      <c r="MD1" t="str">
        <f t="shared" si="15"/>
        <v>42</v>
      </c>
      <c r="ME1" t="str">
        <f t="shared" si="15"/>
        <v>43</v>
      </c>
      <c r="MF1" t="str">
        <f t="shared" si="15"/>
        <v>44</v>
      </c>
      <c r="MG1" t="str">
        <f t="shared" si="15"/>
        <v>45</v>
      </c>
      <c r="MH1" t="str">
        <f t="shared" si="15"/>
        <v>46</v>
      </c>
      <c r="MI1" t="str">
        <f t="shared" si="15"/>
        <v>47</v>
      </c>
      <c r="MJ1" t="str">
        <f t="shared" si="15"/>
        <v>48</v>
      </c>
      <c r="MK1" t="str">
        <f t="shared" si="15"/>
        <v>49</v>
      </c>
      <c r="ML1" t="str">
        <f t="shared" si="15"/>
        <v>50</v>
      </c>
      <c r="MM1" t="str">
        <f t="shared" si="15"/>
        <v>51</v>
      </c>
      <c r="MN1" t="str">
        <f t="shared" si="15"/>
        <v>52</v>
      </c>
      <c r="MO1" t="str">
        <f t="shared" si="15"/>
        <v>53</v>
      </c>
      <c r="MP1" t="str">
        <f t="shared" si="15"/>
        <v>54</v>
      </c>
      <c r="MQ1" t="str">
        <f t="shared" si="15"/>
        <v>55</v>
      </c>
      <c r="MR1" t="str">
        <f t="shared" si="15"/>
        <v>56</v>
      </c>
      <c r="MS1" t="str">
        <f t="shared" si="15"/>
        <v>57</v>
      </c>
      <c r="MT1" t="str">
        <f t="shared" si="15"/>
        <v>58</v>
      </c>
      <c r="MU1" t="str">
        <f t="shared" si="15"/>
        <v>59</v>
      </c>
      <c r="MV1" t="str">
        <f t="shared" si="15"/>
        <v>60</v>
      </c>
      <c r="MW1" t="str">
        <f t="shared" si="15"/>
        <v>61</v>
      </c>
      <c r="MX1" t="str">
        <f t="shared" si="15"/>
        <v>62</v>
      </c>
      <c r="MY1" t="str">
        <f t="shared" si="15"/>
        <v>63</v>
      </c>
      <c r="MZ1" t="str">
        <f t="shared" si="15"/>
        <v>64</v>
      </c>
      <c r="NA1" t="str">
        <f t="shared" si="15"/>
        <v>65</v>
      </c>
      <c r="NB1" t="str">
        <f t="shared" si="15"/>
        <v>66</v>
      </c>
      <c r="NC1" t="str">
        <f t="shared" si="15"/>
        <v>67</v>
      </c>
      <c r="ND1" t="str">
        <f t="shared" si="15"/>
        <v>68</v>
      </c>
      <c r="NE1" t="str">
        <f t="shared" si="15"/>
        <v>69</v>
      </c>
      <c r="NF1" t="str">
        <f t="shared" si="15"/>
        <v>70</v>
      </c>
      <c r="NG1" t="str">
        <f t="shared" si="15"/>
        <v>71</v>
      </c>
      <c r="NH1" t="str">
        <f t="shared" si="15"/>
        <v>72</v>
      </c>
      <c r="NI1" t="str">
        <f t="shared" si="15"/>
        <v>73</v>
      </c>
      <c r="NJ1" t="str">
        <f t="shared" si="15"/>
        <v>74</v>
      </c>
      <c r="NK1" t="str">
        <f t="shared" si="15"/>
        <v>75</v>
      </c>
      <c r="NL1" t="str">
        <f t="shared" si="15"/>
        <v>76</v>
      </c>
      <c r="NM1" t="str">
        <f t="shared" si="15"/>
        <v>77</v>
      </c>
      <c r="NN1" t="str">
        <f t="shared" si="15"/>
        <v>78</v>
      </c>
      <c r="NO1" t="str">
        <f t="shared" si="15"/>
        <v>79</v>
      </c>
      <c r="NP1" t="str">
        <f t="shared" si="15"/>
        <v>80</v>
      </c>
      <c r="NQ1" t="str">
        <f t="shared" si="15"/>
        <v>81</v>
      </c>
      <c r="NR1" t="str">
        <f t="shared" si="15"/>
        <v>82</v>
      </c>
      <c r="NS1" t="str">
        <f t="shared" si="15"/>
        <v>83</v>
      </c>
      <c r="NT1" t="str">
        <f t="shared" si="15"/>
        <v>84</v>
      </c>
      <c r="NU1" t="str">
        <f t="shared" si="15"/>
        <v>85</v>
      </c>
      <c r="NV1" t="str">
        <f t="shared" si="15"/>
        <v>86</v>
      </c>
      <c r="NW1" t="str">
        <f t="shared" si="15"/>
        <v>87</v>
      </c>
      <c r="NX1" t="str">
        <f t="shared" si="15"/>
        <v>88</v>
      </c>
      <c r="NY1" t="str">
        <f t="shared" si="15"/>
        <v>89</v>
      </c>
      <c r="NZ1" t="str">
        <f t="shared" si="15"/>
        <v>90</v>
      </c>
      <c r="OA1" t="str">
        <f t="shared" ref="OA1:QL1" si="16">OA10</f>
        <v>91</v>
      </c>
      <c r="OB1" t="str">
        <f t="shared" si="16"/>
        <v>92</v>
      </c>
      <c r="OC1" t="str">
        <f t="shared" si="16"/>
        <v>93</v>
      </c>
      <c r="OD1" t="str">
        <f t="shared" si="16"/>
        <v>94</v>
      </c>
      <c r="OE1" t="str">
        <f t="shared" si="16"/>
        <v>95</v>
      </c>
      <c r="OF1" t="str">
        <f t="shared" si="16"/>
        <v>96</v>
      </c>
      <c r="OG1" t="str">
        <f t="shared" si="16"/>
        <v>97</v>
      </c>
      <c r="OH1" t="str">
        <f t="shared" si="16"/>
        <v>98</v>
      </c>
      <c r="OI1" t="str">
        <f t="shared" si="16"/>
        <v>99</v>
      </c>
      <c r="OJ1" t="str">
        <f t="shared" si="16"/>
        <v>100 -</v>
      </c>
      <c r="OK1">
        <f t="shared" si="16"/>
        <v>0</v>
      </c>
      <c r="OL1">
        <f t="shared" si="16"/>
        <v>2030</v>
      </c>
      <c r="OM1">
        <f t="shared" si="16"/>
        <v>0</v>
      </c>
      <c r="ON1" t="str">
        <f t="shared" si="16"/>
        <v>0</v>
      </c>
      <c r="OO1" t="str">
        <f t="shared" si="16"/>
        <v>1</v>
      </c>
      <c r="OP1" t="str">
        <f t="shared" si="16"/>
        <v>2</v>
      </c>
      <c r="OQ1" t="str">
        <f t="shared" si="16"/>
        <v>3</v>
      </c>
      <c r="OR1" t="str">
        <f t="shared" si="16"/>
        <v>4</v>
      </c>
      <c r="OS1" t="str">
        <f t="shared" si="16"/>
        <v>5</v>
      </c>
      <c r="OT1" t="str">
        <f t="shared" si="16"/>
        <v>6</v>
      </c>
      <c r="OU1" t="str">
        <f t="shared" si="16"/>
        <v>7</v>
      </c>
      <c r="OV1" t="str">
        <f t="shared" si="16"/>
        <v>8</v>
      </c>
      <c r="OW1" t="str">
        <f t="shared" si="16"/>
        <v>9</v>
      </c>
      <c r="OX1" t="str">
        <f t="shared" si="16"/>
        <v>10</v>
      </c>
      <c r="OY1" t="str">
        <f t="shared" si="16"/>
        <v>11</v>
      </c>
      <c r="OZ1" t="str">
        <f t="shared" si="16"/>
        <v>12</v>
      </c>
      <c r="PA1" t="str">
        <f t="shared" si="16"/>
        <v>13</v>
      </c>
      <c r="PB1" t="str">
        <f t="shared" si="16"/>
        <v>14</v>
      </c>
      <c r="PC1" t="str">
        <f t="shared" si="16"/>
        <v>15</v>
      </c>
      <c r="PD1" t="str">
        <f t="shared" si="16"/>
        <v>16</v>
      </c>
      <c r="PE1" t="str">
        <f t="shared" si="16"/>
        <v>17</v>
      </c>
      <c r="PF1" t="str">
        <f t="shared" si="16"/>
        <v>18</v>
      </c>
      <c r="PG1" t="str">
        <f t="shared" si="16"/>
        <v>19</v>
      </c>
      <c r="PH1" t="str">
        <f t="shared" si="16"/>
        <v>20</v>
      </c>
      <c r="PI1" t="str">
        <f t="shared" si="16"/>
        <v>21</v>
      </c>
      <c r="PJ1" t="str">
        <f t="shared" si="16"/>
        <v>22</v>
      </c>
      <c r="PK1" t="str">
        <f t="shared" si="16"/>
        <v>23</v>
      </c>
      <c r="PL1" t="str">
        <f t="shared" si="16"/>
        <v>24</v>
      </c>
      <c r="PM1" t="str">
        <f t="shared" si="16"/>
        <v>25</v>
      </c>
      <c r="PN1" t="str">
        <f t="shared" si="16"/>
        <v>26</v>
      </c>
      <c r="PO1" t="str">
        <f t="shared" si="16"/>
        <v>27</v>
      </c>
      <c r="PP1" t="str">
        <f t="shared" si="16"/>
        <v>28</v>
      </c>
      <c r="PQ1" t="str">
        <f t="shared" si="16"/>
        <v>29</v>
      </c>
      <c r="PR1" t="str">
        <f t="shared" si="16"/>
        <v>30</v>
      </c>
      <c r="PS1" t="str">
        <f t="shared" si="16"/>
        <v>31</v>
      </c>
      <c r="PT1" t="str">
        <f t="shared" si="16"/>
        <v>32</v>
      </c>
      <c r="PU1" t="str">
        <f t="shared" si="16"/>
        <v>33</v>
      </c>
      <c r="PV1" t="str">
        <f t="shared" si="16"/>
        <v>34</v>
      </c>
      <c r="PW1" t="str">
        <f t="shared" si="16"/>
        <v>35</v>
      </c>
      <c r="PX1" t="str">
        <f t="shared" si="16"/>
        <v>36</v>
      </c>
      <c r="PY1" t="str">
        <f t="shared" si="16"/>
        <v>37</v>
      </c>
      <c r="PZ1" t="str">
        <f t="shared" si="16"/>
        <v>38</v>
      </c>
      <c r="QA1" t="str">
        <f t="shared" si="16"/>
        <v>39</v>
      </c>
      <c r="QB1" t="str">
        <f t="shared" si="16"/>
        <v>40</v>
      </c>
      <c r="QC1" t="str">
        <f t="shared" si="16"/>
        <v>41</v>
      </c>
      <c r="QD1" t="str">
        <f t="shared" si="16"/>
        <v>42</v>
      </c>
      <c r="QE1" t="str">
        <f t="shared" si="16"/>
        <v>43</v>
      </c>
      <c r="QF1" t="str">
        <f t="shared" si="16"/>
        <v>44</v>
      </c>
      <c r="QG1" t="str">
        <f t="shared" si="16"/>
        <v>45</v>
      </c>
      <c r="QH1" t="str">
        <f t="shared" si="16"/>
        <v>46</v>
      </c>
      <c r="QI1" t="str">
        <f t="shared" si="16"/>
        <v>47</v>
      </c>
      <c r="QJ1" t="str">
        <f t="shared" si="16"/>
        <v>48</v>
      </c>
      <c r="QK1" t="str">
        <f t="shared" si="16"/>
        <v>49</v>
      </c>
      <c r="QL1" t="str">
        <f t="shared" si="16"/>
        <v>50</v>
      </c>
      <c r="QM1" t="str">
        <f t="shared" ref="QM1:SJ1" si="17">QM10</f>
        <v>51</v>
      </c>
      <c r="QN1" t="str">
        <f t="shared" si="17"/>
        <v>52</v>
      </c>
      <c r="QO1" t="str">
        <f t="shared" si="17"/>
        <v>53</v>
      </c>
      <c r="QP1" t="str">
        <f t="shared" si="17"/>
        <v>54</v>
      </c>
      <c r="QQ1" t="str">
        <f t="shared" si="17"/>
        <v>55</v>
      </c>
      <c r="QR1" t="str">
        <f t="shared" si="17"/>
        <v>56</v>
      </c>
      <c r="QS1" t="str">
        <f t="shared" si="17"/>
        <v>57</v>
      </c>
      <c r="QT1" t="str">
        <f t="shared" si="17"/>
        <v>58</v>
      </c>
      <c r="QU1" t="str">
        <f t="shared" si="17"/>
        <v>59</v>
      </c>
      <c r="QV1" t="str">
        <f t="shared" si="17"/>
        <v>60</v>
      </c>
      <c r="QW1" t="str">
        <f t="shared" si="17"/>
        <v>61</v>
      </c>
      <c r="QX1" t="str">
        <f t="shared" si="17"/>
        <v>62</v>
      </c>
      <c r="QY1" t="str">
        <f t="shared" si="17"/>
        <v>63</v>
      </c>
      <c r="QZ1" t="str">
        <f t="shared" si="17"/>
        <v>64</v>
      </c>
      <c r="RA1" t="str">
        <f t="shared" si="17"/>
        <v>65</v>
      </c>
      <c r="RB1" t="str">
        <f t="shared" si="17"/>
        <v>66</v>
      </c>
      <c r="RC1" t="str">
        <f t="shared" si="17"/>
        <v>67</v>
      </c>
      <c r="RD1" t="str">
        <f t="shared" si="17"/>
        <v>68</v>
      </c>
      <c r="RE1" t="str">
        <f t="shared" si="17"/>
        <v>69</v>
      </c>
      <c r="RF1" t="str">
        <f t="shared" si="17"/>
        <v>70</v>
      </c>
      <c r="RG1" t="str">
        <f t="shared" si="17"/>
        <v>71</v>
      </c>
      <c r="RH1" t="str">
        <f t="shared" si="17"/>
        <v>72</v>
      </c>
      <c r="RI1" t="str">
        <f t="shared" si="17"/>
        <v>73</v>
      </c>
      <c r="RJ1" t="str">
        <f t="shared" si="17"/>
        <v>74</v>
      </c>
      <c r="RK1" t="str">
        <f t="shared" si="17"/>
        <v>75</v>
      </c>
      <c r="RL1" t="str">
        <f t="shared" si="17"/>
        <v>76</v>
      </c>
      <c r="RM1" t="str">
        <f t="shared" si="17"/>
        <v>77</v>
      </c>
      <c r="RN1" t="str">
        <f t="shared" si="17"/>
        <v>78</v>
      </c>
      <c r="RO1" t="str">
        <f t="shared" si="17"/>
        <v>79</v>
      </c>
      <c r="RP1" t="str">
        <f t="shared" si="17"/>
        <v>80</v>
      </c>
      <c r="RQ1" t="str">
        <f t="shared" si="17"/>
        <v>81</v>
      </c>
      <c r="RR1" t="str">
        <f t="shared" si="17"/>
        <v>82</v>
      </c>
      <c r="RS1" t="str">
        <f t="shared" si="17"/>
        <v>83</v>
      </c>
      <c r="RT1" t="str">
        <f t="shared" si="17"/>
        <v>84</v>
      </c>
      <c r="RU1" t="str">
        <f t="shared" si="17"/>
        <v>85</v>
      </c>
      <c r="RV1" t="str">
        <f t="shared" si="17"/>
        <v>86</v>
      </c>
      <c r="RW1" t="str">
        <f t="shared" si="17"/>
        <v>87</v>
      </c>
      <c r="RX1" t="str">
        <f t="shared" si="17"/>
        <v>88</v>
      </c>
      <c r="RY1" t="str">
        <f t="shared" si="17"/>
        <v>89</v>
      </c>
      <c r="RZ1" t="str">
        <f t="shared" si="17"/>
        <v>90</v>
      </c>
      <c r="SA1" t="str">
        <f t="shared" si="17"/>
        <v>91</v>
      </c>
      <c r="SB1" t="str">
        <f t="shared" si="17"/>
        <v>92</v>
      </c>
      <c r="SC1" t="str">
        <f t="shared" si="17"/>
        <v>93</v>
      </c>
      <c r="SD1" t="str">
        <f t="shared" si="17"/>
        <v>94</v>
      </c>
      <c r="SE1" t="str">
        <f t="shared" si="17"/>
        <v>95</v>
      </c>
      <c r="SF1" t="str">
        <f t="shared" si="17"/>
        <v>96</v>
      </c>
      <c r="SG1" t="str">
        <f t="shared" si="17"/>
        <v>97</v>
      </c>
      <c r="SH1" t="str">
        <f t="shared" si="17"/>
        <v>98</v>
      </c>
      <c r="SI1" t="str">
        <f t="shared" si="17"/>
        <v>99</v>
      </c>
      <c r="SJ1" t="str">
        <f t="shared" si="17"/>
        <v>100 -</v>
      </c>
      <c r="SL1">
        <f t="shared" ref="SL1:SN1" si="18">SL10</f>
        <v>0</v>
      </c>
      <c r="SM1">
        <f t="shared" si="18"/>
        <v>0</v>
      </c>
      <c r="SN1">
        <f t="shared" si="18"/>
        <v>2018</v>
      </c>
      <c r="SO1">
        <f t="shared" ref="SO1:SW1" si="19">SO10</f>
        <v>2019</v>
      </c>
      <c r="SP1">
        <f t="shared" si="19"/>
        <v>2020</v>
      </c>
      <c r="SQ1">
        <f t="shared" si="19"/>
        <v>2021</v>
      </c>
      <c r="SR1">
        <f t="shared" si="19"/>
        <v>2022</v>
      </c>
      <c r="SS1">
        <f t="shared" si="19"/>
        <v>2023</v>
      </c>
      <c r="ST1">
        <f t="shared" si="19"/>
        <v>2024</v>
      </c>
      <c r="SU1">
        <f t="shared" si="19"/>
        <v>2025</v>
      </c>
      <c r="SV1">
        <f t="shared" si="19"/>
        <v>2026</v>
      </c>
      <c r="SW1">
        <f t="shared" si="19"/>
        <v>2027</v>
      </c>
      <c r="SX1">
        <f t="shared" ref="SX1:VI1" si="20">SX10</f>
        <v>2028</v>
      </c>
      <c r="SY1">
        <f t="shared" si="20"/>
        <v>2029</v>
      </c>
      <c r="SZ1">
        <f t="shared" si="20"/>
        <v>2030</v>
      </c>
      <c r="TA1">
        <f t="shared" si="20"/>
        <v>2018</v>
      </c>
      <c r="TB1">
        <f t="shared" si="20"/>
        <v>2019</v>
      </c>
      <c r="TC1">
        <f t="shared" si="20"/>
        <v>2020</v>
      </c>
      <c r="TD1">
        <f t="shared" si="20"/>
        <v>2021</v>
      </c>
      <c r="TE1">
        <f t="shared" si="20"/>
        <v>2022</v>
      </c>
      <c r="TF1">
        <f t="shared" si="20"/>
        <v>2023</v>
      </c>
      <c r="TG1">
        <f t="shared" si="20"/>
        <v>2024</v>
      </c>
      <c r="TH1">
        <f t="shared" si="20"/>
        <v>2025</v>
      </c>
      <c r="TI1">
        <f t="shared" si="20"/>
        <v>2026</v>
      </c>
      <c r="TJ1">
        <f t="shared" si="20"/>
        <v>2027</v>
      </c>
      <c r="TK1">
        <f t="shared" si="20"/>
        <v>2028</v>
      </c>
      <c r="TL1">
        <f t="shared" si="20"/>
        <v>2029</v>
      </c>
      <c r="TM1">
        <f t="shared" si="20"/>
        <v>2030</v>
      </c>
      <c r="TN1">
        <f t="shared" si="20"/>
        <v>2018</v>
      </c>
      <c r="TO1">
        <f t="shared" si="20"/>
        <v>2019</v>
      </c>
      <c r="TP1">
        <f t="shared" si="20"/>
        <v>2020</v>
      </c>
      <c r="TQ1">
        <f t="shared" si="20"/>
        <v>2021</v>
      </c>
      <c r="TR1">
        <f t="shared" si="20"/>
        <v>2022</v>
      </c>
      <c r="TS1">
        <f t="shared" si="20"/>
        <v>2023</v>
      </c>
      <c r="TT1">
        <f t="shared" si="20"/>
        <v>2024</v>
      </c>
      <c r="TU1">
        <f t="shared" si="20"/>
        <v>2025</v>
      </c>
      <c r="TV1">
        <f t="shared" si="20"/>
        <v>2026</v>
      </c>
      <c r="TW1">
        <f t="shared" si="20"/>
        <v>2027</v>
      </c>
      <c r="TX1">
        <f t="shared" si="20"/>
        <v>2028</v>
      </c>
      <c r="TY1">
        <f t="shared" si="20"/>
        <v>2029</v>
      </c>
      <c r="TZ1">
        <f t="shared" si="20"/>
        <v>2030</v>
      </c>
      <c r="UA1">
        <f t="shared" si="20"/>
        <v>2018</v>
      </c>
      <c r="UB1">
        <f t="shared" si="20"/>
        <v>2019</v>
      </c>
      <c r="UC1">
        <f t="shared" si="20"/>
        <v>2020</v>
      </c>
      <c r="UD1">
        <f t="shared" si="20"/>
        <v>2021</v>
      </c>
      <c r="UE1">
        <f t="shared" si="20"/>
        <v>2022</v>
      </c>
      <c r="UF1">
        <f t="shared" si="20"/>
        <v>2023</v>
      </c>
      <c r="UG1">
        <f t="shared" si="20"/>
        <v>2024</v>
      </c>
      <c r="UH1">
        <f t="shared" si="20"/>
        <v>2025</v>
      </c>
      <c r="UI1">
        <f t="shared" si="20"/>
        <v>2026</v>
      </c>
      <c r="UJ1">
        <f t="shared" si="20"/>
        <v>2027</v>
      </c>
      <c r="UK1">
        <f t="shared" si="20"/>
        <v>2028</v>
      </c>
      <c r="UL1">
        <f t="shared" si="20"/>
        <v>2029</v>
      </c>
      <c r="UM1">
        <f t="shared" si="20"/>
        <v>2030</v>
      </c>
      <c r="UN1">
        <f t="shared" si="20"/>
        <v>2018</v>
      </c>
      <c r="UO1">
        <f t="shared" si="20"/>
        <v>2019</v>
      </c>
      <c r="UP1">
        <f t="shared" si="20"/>
        <v>2020</v>
      </c>
      <c r="UQ1">
        <f t="shared" si="20"/>
        <v>2021</v>
      </c>
      <c r="UR1">
        <f t="shared" si="20"/>
        <v>2022</v>
      </c>
      <c r="US1">
        <f t="shared" si="20"/>
        <v>2023</v>
      </c>
      <c r="UT1">
        <f t="shared" si="20"/>
        <v>2024</v>
      </c>
      <c r="UU1">
        <f t="shared" si="20"/>
        <v>2025</v>
      </c>
      <c r="UV1">
        <f t="shared" si="20"/>
        <v>2026</v>
      </c>
      <c r="UW1">
        <f t="shared" si="20"/>
        <v>2027</v>
      </c>
      <c r="UX1">
        <f t="shared" si="20"/>
        <v>2028</v>
      </c>
      <c r="UY1">
        <f t="shared" si="20"/>
        <v>2029</v>
      </c>
      <c r="UZ1">
        <f t="shared" si="20"/>
        <v>2030</v>
      </c>
      <c r="VA1">
        <f t="shared" si="20"/>
        <v>2018</v>
      </c>
      <c r="VB1">
        <f t="shared" si="20"/>
        <v>2019</v>
      </c>
      <c r="VC1">
        <f t="shared" si="20"/>
        <v>2020</v>
      </c>
      <c r="VD1">
        <f t="shared" si="20"/>
        <v>2021</v>
      </c>
      <c r="VE1">
        <f t="shared" si="20"/>
        <v>2022</v>
      </c>
      <c r="VF1">
        <f t="shared" si="20"/>
        <v>2023</v>
      </c>
      <c r="VG1">
        <f t="shared" si="20"/>
        <v>2024</v>
      </c>
      <c r="VH1">
        <f t="shared" si="20"/>
        <v>2025</v>
      </c>
      <c r="VI1">
        <f t="shared" si="20"/>
        <v>2026</v>
      </c>
      <c r="VJ1">
        <f t="shared" ref="VJ1:WZ1" si="21">VJ10</f>
        <v>2027</v>
      </c>
      <c r="VK1">
        <f t="shared" si="21"/>
        <v>2028</v>
      </c>
      <c r="VL1">
        <f t="shared" si="21"/>
        <v>2029</v>
      </c>
      <c r="VM1">
        <f t="shared" si="21"/>
        <v>2030</v>
      </c>
      <c r="VN1">
        <f t="shared" si="21"/>
        <v>2018</v>
      </c>
      <c r="VO1">
        <f t="shared" si="21"/>
        <v>2019</v>
      </c>
      <c r="VP1">
        <f t="shared" si="21"/>
        <v>2020</v>
      </c>
      <c r="VQ1">
        <f t="shared" si="21"/>
        <v>2021</v>
      </c>
      <c r="VR1">
        <f t="shared" si="21"/>
        <v>2022</v>
      </c>
      <c r="VS1">
        <f t="shared" si="21"/>
        <v>2023</v>
      </c>
      <c r="VT1">
        <f t="shared" si="21"/>
        <v>2024</v>
      </c>
      <c r="VU1">
        <f t="shared" si="21"/>
        <v>2025</v>
      </c>
      <c r="VV1">
        <f t="shared" si="21"/>
        <v>2026</v>
      </c>
      <c r="VW1">
        <f t="shared" si="21"/>
        <v>2027</v>
      </c>
      <c r="VX1">
        <f t="shared" si="21"/>
        <v>2028</v>
      </c>
      <c r="VY1">
        <f t="shared" si="21"/>
        <v>2029</v>
      </c>
      <c r="VZ1">
        <f t="shared" si="21"/>
        <v>2030</v>
      </c>
      <c r="WA1">
        <f t="shared" si="21"/>
        <v>2018</v>
      </c>
      <c r="WB1">
        <f t="shared" si="21"/>
        <v>2019</v>
      </c>
      <c r="WC1">
        <f t="shared" si="21"/>
        <v>2020</v>
      </c>
      <c r="WD1">
        <f t="shared" si="21"/>
        <v>2021</v>
      </c>
      <c r="WE1">
        <f t="shared" si="21"/>
        <v>2022</v>
      </c>
      <c r="WF1">
        <f t="shared" si="21"/>
        <v>2023</v>
      </c>
      <c r="WG1">
        <f t="shared" si="21"/>
        <v>2024</v>
      </c>
      <c r="WH1">
        <f t="shared" si="21"/>
        <v>2025</v>
      </c>
      <c r="WI1">
        <f t="shared" si="21"/>
        <v>2026</v>
      </c>
      <c r="WJ1">
        <f t="shared" si="21"/>
        <v>2027</v>
      </c>
      <c r="WK1">
        <f t="shared" si="21"/>
        <v>2028</v>
      </c>
      <c r="WL1">
        <f t="shared" si="21"/>
        <v>2029</v>
      </c>
      <c r="WM1">
        <f t="shared" si="21"/>
        <v>2030</v>
      </c>
      <c r="WN1">
        <f t="shared" si="21"/>
        <v>2018</v>
      </c>
      <c r="WO1">
        <f t="shared" si="21"/>
        <v>2019</v>
      </c>
      <c r="WP1">
        <f t="shared" si="21"/>
        <v>2020</v>
      </c>
      <c r="WQ1">
        <f t="shared" si="21"/>
        <v>2021</v>
      </c>
      <c r="WR1">
        <f t="shared" si="21"/>
        <v>2022</v>
      </c>
      <c r="WS1">
        <f t="shared" si="21"/>
        <v>2023</v>
      </c>
      <c r="WT1">
        <f t="shared" si="21"/>
        <v>2024</v>
      </c>
      <c r="WU1">
        <f t="shared" si="21"/>
        <v>2025</v>
      </c>
      <c r="WV1">
        <f t="shared" si="21"/>
        <v>2026</v>
      </c>
      <c r="WW1">
        <f t="shared" si="21"/>
        <v>2027</v>
      </c>
      <c r="WX1">
        <f t="shared" si="21"/>
        <v>2028</v>
      </c>
      <c r="WY1">
        <f t="shared" si="21"/>
        <v>2029</v>
      </c>
      <c r="WZ1">
        <f t="shared" si="21"/>
        <v>2030</v>
      </c>
      <c r="XA1">
        <f t="shared" ref="XA1:ZL1" si="22">XA10</f>
        <v>0</v>
      </c>
      <c r="XB1">
        <f t="shared" si="22"/>
        <v>0</v>
      </c>
      <c r="XC1">
        <f t="shared" si="22"/>
        <v>2018</v>
      </c>
      <c r="XD1">
        <f t="shared" si="22"/>
        <v>2019</v>
      </c>
      <c r="XE1">
        <f t="shared" si="22"/>
        <v>2020</v>
      </c>
      <c r="XF1">
        <f t="shared" si="22"/>
        <v>2021</v>
      </c>
      <c r="XG1">
        <f t="shared" si="22"/>
        <v>2022</v>
      </c>
      <c r="XH1">
        <f t="shared" si="22"/>
        <v>2023</v>
      </c>
      <c r="XI1">
        <f t="shared" si="22"/>
        <v>2024</v>
      </c>
      <c r="XJ1">
        <f t="shared" si="22"/>
        <v>2025</v>
      </c>
      <c r="XK1">
        <f t="shared" si="22"/>
        <v>2026</v>
      </c>
      <c r="XL1">
        <f t="shared" si="22"/>
        <v>2027</v>
      </c>
      <c r="XM1">
        <f t="shared" si="22"/>
        <v>2028</v>
      </c>
      <c r="XN1">
        <f t="shared" si="22"/>
        <v>2029</v>
      </c>
      <c r="XO1">
        <f t="shared" si="22"/>
        <v>2030</v>
      </c>
      <c r="XP1">
        <f t="shared" si="22"/>
        <v>2018</v>
      </c>
      <c r="XQ1">
        <f t="shared" si="22"/>
        <v>2019</v>
      </c>
      <c r="XR1">
        <f t="shared" si="22"/>
        <v>2020</v>
      </c>
      <c r="XS1">
        <f t="shared" si="22"/>
        <v>2021</v>
      </c>
      <c r="XT1">
        <f t="shared" si="22"/>
        <v>2022</v>
      </c>
      <c r="XU1">
        <f t="shared" si="22"/>
        <v>2023</v>
      </c>
      <c r="XV1">
        <f t="shared" si="22"/>
        <v>2024</v>
      </c>
      <c r="XW1">
        <f t="shared" si="22"/>
        <v>2025</v>
      </c>
      <c r="XX1">
        <f t="shared" si="22"/>
        <v>2026</v>
      </c>
      <c r="XY1">
        <f t="shared" si="22"/>
        <v>2027</v>
      </c>
      <c r="XZ1">
        <f t="shared" si="22"/>
        <v>2028</v>
      </c>
      <c r="YA1">
        <f t="shared" si="22"/>
        <v>2029</v>
      </c>
      <c r="YB1">
        <f t="shared" si="22"/>
        <v>2030</v>
      </c>
      <c r="YC1">
        <f t="shared" si="22"/>
        <v>2018</v>
      </c>
      <c r="YD1">
        <f t="shared" si="22"/>
        <v>2019</v>
      </c>
      <c r="YE1">
        <f t="shared" si="22"/>
        <v>2020</v>
      </c>
      <c r="YF1">
        <f t="shared" si="22"/>
        <v>2021</v>
      </c>
      <c r="YG1">
        <f t="shared" si="22"/>
        <v>2022</v>
      </c>
      <c r="YH1">
        <f t="shared" si="22"/>
        <v>2023</v>
      </c>
      <c r="YI1">
        <f t="shared" si="22"/>
        <v>2024</v>
      </c>
      <c r="YJ1">
        <f t="shared" si="22"/>
        <v>2025</v>
      </c>
      <c r="YK1">
        <f t="shared" si="22"/>
        <v>2026</v>
      </c>
      <c r="YL1">
        <f t="shared" si="22"/>
        <v>2027</v>
      </c>
      <c r="YM1">
        <f t="shared" si="22"/>
        <v>2028</v>
      </c>
      <c r="YN1">
        <f t="shared" si="22"/>
        <v>2029</v>
      </c>
      <c r="YO1">
        <f t="shared" si="22"/>
        <v>2030</v>
      </c>
      <c r="YP1">
        <f t="shared" si="22"/>
        <v>2018</v>
      </c>
      <c r="YQ1">
        <f t="shared" si="22"/>
        <v>2019</v>
      </c>
      <c r="YR1">
        <f t="shared" si="22"/>
        <v>2020</v>
      </c>
      <c r="YS1">
        <f t="shared" si="22"/>
        <v>2021</v>
      </c>
      <c r="YT1">
        <f t="shared" si="22"/>
        <v>2022</v>
      </c>
      <c r="YU1">
        <f t="shared" si="22"/>
        <v>2023</v>
      </c>
      <c r="YV1">
        <f t="shared" si="22"/>
        <v>2024</v>
      </c>
      <c r="YW1">
        <f t="shared" si="22"/>
        <v>2025</v>
      </c>
      <c r="YX1">
        <f t="shared" si="22"/>
        <v>2026</v>
      </c>
      <c r="YY1">
        <f t="shared" si="22"/>
        <v>2027</v>
      </c>
      <c r="YZ1">
        <f t="shared" si="22"/>
        <v>2028</v>
      </c>
      <c r="ZA1">
        <f t="shared" si="22"/>
        <v>2029</v>
      </c>
      <c r="ZB1">
        <f t="shared" si="22"/>
        <v>2030</v>
      </c>
      <c r="ZC1">
        <f t="shared" si="22"/>
        <v>2018</v>
      </c>
      <c r="ZD1">
        <f t="shared" si="22"/>
        <v>2019</v>
      </c>
      <c r="ZE1">
        <f t="shared" si="22"/>
        <v>2020</v>
      </c>
      <c r="ZF1">
        <f t="shared" si="22"/>
        <v>2021</v>
      </c>
      <c r="ZG1">
        <f t="shared" si="22"/>
        <v>2022</v>
      </c>
      <c r="ZH1">
        <f t="shared" si="22"/>
        <v>2023</v>
      </c>
      <c r="ZI1">
        <f t="shared" si="22"/>
        <v>2024</v>
      </c>
      <c r="ZJ1">
        <f t="shared" si="22"/>
        <v>2025</v>
      </c>
      <c r="ZK1">
        <f t="shared" si="22"/>
        <v>2026</v>
      </c>
      <c r="ZL1">
        <f t="shared" si="22"/>
        <v>2027</v>
      </c>
      <c r="ZM1">
        <f t="shared" ref="ZM1:ABO1" si="23">ZM10</f>
        <v>2028</v>
      </c>
      <c r="ZN1">
        <f t="shared" si="23"/>
        <v>2029</v>
      </c>
      <c r="ZO1">
        <f t="shared" si="23"/>
        <v>2030</v>
      </c>
      <c r="ZP1">
        <f t="shared" si="23"/>
        <v>2018</v>
      </c>
      <c r="ZQ1">
        <f t="shared" si="23"/>
        <v>2019</v>
      </c>
      <c r="ZR1">
        <f t="shared" si="23"/>
        <v>2020</v>
      </c>
      <c r="ZS1">
        <f t="shared" si="23"/>
        <v>2021</v>
      </c>
      <c r="ZT1">
        <f t="shared" si="23"/>
        <v>2022</v>
      </c>
      <c r="ZU1">
        <f t="shared" si="23"/>
        <v>2023</v>
      </c>
      <c r="ZV1">
        <f t="shared" si="23"/>
        <v>2024</v>
      </c>
      <c r="ZW1">
        <f t="shared" si="23"/>
        <v>2025</v>
      </c>
      <c r="ZX1">
        <f t="shared" si="23"/>
        <v>2026</v>
      </c>
      <c r="ZY1">
        <f t="shared" si="23"/>
        <v>2027</v>
      </c>
      <c r="ZZ1">
        <f t="shared" si="23"/>
        <v>2028</v>
      </c>
      <c r="AAA1">
        <f t="shared" si="23"/>
        <v>2029</v>
      </c>
      <c r="AAB1">
        <f t="shared" si="23"/>
        <v>2030</v>
      </c>
      <c r="AAC1">
        <f t="shared" si="23"/>
        <v>2018</v>
      </c>
      <c r="AAD1">
        <f t="shared" si="23"/>
        <v>2019</v>
      </c>
      <c r="AAE1">
        <f t="shared" si="23"/>
        <v>2020</v>
      </c>
      <c r="AAF1">
        <f t="shared" si="23"/>
        <v>2021</v>
      </c>
      <c r="AAG1">
        <f t="shared" si="23"/>
        <v>2022</v>
      </c>
      <c r="AAH1">
        <f t="shared" si="23"/>
        <v>2023</v>
      </c>
      <c r="AAI1">
        <f t="shared" si="23"/>
        <v>2024</v>
      </c>
      <c r="AAJ1">
        <f t="shared" si="23"/>
        <v>2025</v>
      </c>
      <c r="AAK1">
        <f t="shared" si="23"/>
        <v>2026</v>
      </c>
      <c r="AAL1">
        <f t="shared" si="23"/>
        <v>2027</v>
      </c>
      <c r="AAM1">
        <f t="shared" si="23"/>
        <v>2028</v>
      </c>
      <c r="AAN1">
        <f t="shared" si="23"/>
        <v>2029</v>
      </c>
      <c r="AAO1">
        <f t="shared" si="23"/>
        <v>2030</v>
      </c>
      <c r="AAP1">
        <f t="shared" si="23"/>
        <v>2018</v>
      </c>
      <c r="AAQ1">
        <f t="shared" si="23"/>
        <v>2019</v>
      </c>
      <c r="AAR1">
        <f t="shared" si="23"/>
        <v>2020</v>
      </c>
      <c r="AAS1">
        <f t="shared" si="23"/>
        <v>2021</v>
      </c>
      <c r="AAT1">
        <f t="shared" si="23"/>
        <v>2022</v>
      </c>
      <c r="AAU1">
        <f t="shared" si="23"/>
        <v>2023</v>
      </c>
      <c r="AAV1">
        <f t="shared" si="23"/>
        <v>2024</v>
      </c>
      <c r="AAW1">
        <f t="shared" si="23"/>
        <v>2025</v>
      </c>
      <c r="AAX1">
        <f t="shared" si="23"/>
        <v>2026</v>
      </c>
      <c r="AAY1">
        <f t="shared" si="23"/>
        <v>2027</v>
      </c>
      <c r="AAZ1">
        <f t="shared" si="23"/>
        <v>2028</v>
      </c>
      <c r="ABA1">
        <f t="shared" si="23"/>
        <v>2029</v>
      </c>
      <c r="ABB1">
        <f t="shared" si="23"/>
        <v>2030</v>
      </c>
      <c r="ABC1">
        <f t="shared" si="23"/>
        <v>2018</v>
      </c>
      <c r="ABD1">
        <f t="shared" si="23"/>
        <v>2019</v>
      </c>
      <c r="ABE1">
        <f t="shared" si="23"/>
        <v>2020</v>
      </c>
      <c r="ABF1">
        <f t="shared" si="23"/>
        <v>2021</v>
      </c>
      <c r="ABG1">
        <f t="shared" si="23"/>
        <v>2022</v>
      </c>
      <c r="ABH1">
        <f t="shared" si="23"/>
        <v>2023</v>
      </c>
      <c r="ABI1">
        <f t="shared" si="23"/>
        <v>2024</v>
      </c>
      <c r="ABJ1">
        <f t="shared" si="23"/>
        <v>2025</v>
      </c>
      <c r="ABK1">
        <f t="shared" si="23"/>
        <v>2026</v>
      </c>
      <c r="ABL1">
        <f t="shared" si="23"/>
        <v>2027</v>
      </c>
      <c r="ABM1">
        <f t="shared" si="23"/>
        <v>2028</v>
      </c>
      <c r="ABN1">
        <f t="shared" si="23"/>
        <v>2029</v>
      </c>
      <c r="ABO1">
        <f t="shared" si="23"/>
        <v>2030</v>
      </c>
      <c r="ABQ1" t="str">
        <f t="shared" ref="ABQ1:ABR1" si="24">ABQ10</f>
        <v>Poistojen muutos</v>
      </c>
      <c r="ABR1">
        <f t="shared" si="24"/>
        <v>0</v>
      </c>
      <c r="ABS1">
        <f t="shared" ref="ABS1:ACK1" si="25">ABS10</f>
        <v>2018</v>
      </c>
      <c r="ABT1">
        <f t="shared" si="25"/>
        <v>2019</v>
      </c>
      <c r="ABU1">
        <f t="shared" si="25"/>
        <v>2020</v>
      </c>
      <c r="ABV1">
        <f t="shared" si="25"/>
        <v>2021</v>
      </c>
      <c r="ABW1">
        <f t="shared" si="25"/>
        <v>2022</v>
      </c>
      <c r="ABX1">
        <f t="shared" si="25"/>
        <v>2023</v>
      </c>
      <c r="ABY1">
        <f t="shared" si="25"/>
        <v>2024</v>
      </c>
      <c r="ABZ1">
        <f t="shared" si="25"/>
        <v>2025</v>
      </c>
      <c r="ACA1">
        <f t="shared" si="25"/>
        <v>2026</v>
      </c>
      <c r="ACB1">
        <f t="shared" si="25"/>
        <v>2027</v>
      </c>
      <c r="ACC1">
        <f t="shared" si="25"/>
        <v>2028</v>
      </c>
      <c r="ACD1">
        <f t="shared" si="25"/>
        <v>2029</v>
      </c>
      <c r="ACE1">
        <f t="shared" si="25"/>
        <v>2030</v>
      </c>
      <c r="ACG1">
        <f t="shared" si="25"/>
        <v>0</v>
      </c>
      <c r="ACH1">
        <f t="shared" si="25"/>
        <v>0</v>
      </c>
      <c r="ACI1" t="str">
        <f t="shared" si="25"/>
        <v>Suunnitelman mukaiset poistot</v>
      </c>
      <c r="ACJ1" t="str">
        <f t="shared" si="25"/>
        <v>Pysyvät vastaavat</v>
      </c>
      <c r="ACK1" t="str">
        <f t="shared" si="25"/>
        <v>Suhde</v>
      </c>
      <c r="ACM1">
        <f t="shared" ref="ACM1:AEX1" si="26">ACM10</f>
        <v>0</v>
      </c>
      <c r="ACN1" t="str">
        <f t="shared" si="26"/>
        <v>Tulomuutto 2016-2018</v>
      </c>
      <c r="ACO1" t="str">
        <f t="shared" si="26"/>
        <v>- 4</v>
      </c>
      <c r="ACP1" t="str">
        <f t="shared" si="26"/>
        <v>5 - 9</v>
      </c>
      <c r="ACQ1" t="str">
        <f t="shared" si="26"/>
        <v>10 - 14</v>
      </c>
      <c r="ACR1" t="str">
        <f t="shared" si="26"/>
        <v>15 - 19</v>
      </c>
      <c r="ACS1" t="str">
        <f t="shared" si="26"/>
        <v>20 - 24</v>
      </c>
      <c r="ACT1" t="str">
        <f t="shared" si="26"/>
        <v>25 - 29</v>
      </c>
      <c r="ACU1" t="str">
        <f t="shared" si="26"/>
        <v>30 - 34</v>
      </c>
      <c r="ACV1" t="str">
        <f t="shared" si="26"/>
        <v>35 - 39</v>
      </c>
      <c r="ACW1" t="str">
        <f t="shared" si="26"/>
        <v>40 - 44</v>
      </c>
      <c r="ACX1" t="str">
        <f t="shared" si="26"/>
        <v>45 - 49</v>
      </c>
      <c r="ACY1" t="str">
        <f t="shared" si="26"/>
        <v>50 - 54</v>
      </c>
      <c r="ACZ1" t="str">
        <f t="shared" si="26"/>
        <v>55 - 59</v>
      </c>
      <c r="ADA1" t="str">
        <f t="shared" si="26"/>
        <v>60 - 64</v>
      </c>
      <c r="ADB1" t="str">
        <f t="shared" si="26"/>
        <v>65 - 69</v>
      </c>
      <c r="ADC1" t="str">
        <f t="shared" si="26"/>
        <v>70 - 74</v>
      </c>
      <c r="ADD1" t="str">
        <f t="shared" si="26"/>
        <v>75 -</v>
      </c>
      <c r="ADE1">
        <f t="shared" si="26"/>
        <v>0</v>
      </c>
      <c r="ADF1">
        <f t="shared" si="26"/>
        <v>0</v>
      </c>
      <c r="ADG1" t="str">
        <f t="shared" si="26"/>
        <v>Lähtömuutto</v>
      </c>
      <c r="ADH1" t="str">
        <f t="shared" si="26"/>
        <v>- 4</v>
      </c>
      <c r="ADI1" t="str">
        <f t="shared" si="26"/>
        <v>5 - 9</v>
      </c>
      <c r="ADJ1" t="str">
        <f t="shared" si="26"/>
        <v>10 - 14</v>
      </c>
      <c r="ADK1" t="str">
        <f t="shared" si="26"/>
        <v>15 - 19</v>
      </c>
      <c r="ADL1" t="str">
        <f t="shared" si="26"/>
        <v>20 - 24</v>
      </c>
      <c r="ADM1" t="str">
        <f t="shared" si="26"/>
        <v>25 - 29</v>
      </c>
      <c r="ADN1" t="str">
        <f t="shared" si="26"/>
        <v>30 - 34</v>
      </c>
      <c r="ADO1" t="str">
        <f t="shared" si="26"/>
        <v>35 - 39</v>
      </c>
      <c r="ADP1" t="str">
        <f t="shared" si="26"/>
        <v>40 - 44</v>
      </c>
      <c r="ADQ1" t="str">
        <f t="shared" si="26"/>
        <v>45 - 49</v>
      </c>
      <c r="ADR1" t="str">
        <f t="shared" si="26"/>
        <v>50 - 54</v>
      </c>
      <c r="ADS1" t="str">
        <f t="shared" si="26"/>
        <v>55 - 59</v>
      </c>
      <c r="ADT1" t="str">
        <f t="shared" si="26"/>
        <v>60 - 64</v>
      </c>
      <c r="ADU1" t="str">
        <f t="shared" si="26"/>
        <v>65 - 69</v>
      </c>
      <c r="ADV1" t="str">
        <f t="shared" si="26"/>
        <v>70 - 74</v>
      </c>
      <c r="ADW1" t="str">
        <f t="shared" si="26"/>
        <v>75 -</v>
      </c>
      <c r="ADX1">
        <f t="shared" si="26"/>
        <v>0</v>
      </c>
      <c r="ADY1">
        <f t="shared" si="26"/>
        <v>0</v>
      </c>
      <c r="ADZ1" t="str">
        <f t="shared" si="26"/>
        <v>Nettomuutto</v>
      </c>
      <c r="AEA1" t="str">
        <f t="shared" si="26"/>
        <v>- 4</v>
      </c>
      <c r="AEB1" t="str">
        <f t="shared" si="26"/>
        <v>5 - 9</v>
      </c>
      <c r="AEC1" t="str">
        <f t="shared" si="26"/>
        <v>10 - 14</v>
      </c>
      <c r="AED1" t="str">
        <f t="shared" si="26"/>
        <v>15 - 19</v>
      </c>
      <c r="AEE1" t="str">
        <f t="shared" si="26"/>
        <v>20 - 24</v>
      </c>
      <c r="AEF1" t="str">
        <f t="shared" si="26"/>
        <v>25 - 29</v>
      </c>
      <c r="AEG1" t="str">
        <f t="shared" si="26"/>
        <v>30 - 34</v>
      </c>
      <c r="AEH1" t="str">
        <f t="shared" si="26"/>
        <v>35 - 39</v>
      </c>
      <c r="AEI1" t="str">
        <f t="shared" si="26"/>
        <v>40 - 44</v>
      </c>
      <c r="AEJ1" t="str">
        <f t="shared" si="26"/>
        <v>45 - 49</v>
      </c>
      <c r="AEK1" t="str">
        <f t="shared" si="26"/>
        <v>50 - 54</v>
      </c>
      <c r="AEL1" t="str">
        <f t="shared" si="26"/>
        <v>55 - 59</v>
      </c>
      <c r="AEM1" t="str">
        <f t="shared" si="26"/>
        <v>60 - 64</v>
      </c>
      <c r="AEN1" t="str">
        <f t="shared" si="26"/>
        <v>65 - 69</v>
      </c>
      <c r="AEO1" t="str">
        <f t="shared" si="26"/>
        <v>70 - 74</v>
      </c>
      <c r="AEP1" t="str">
        <f t="shared" si="26"/>
        <v>75 -</v>
      </c>
      <c r="AEQ1">
        <f t="shared" si="26"/>
        <v>0</v>
      </c>
      <c r="AER1">
        <f t="shared" si="26"/>
        <v>0</v>
      </c>
      <c r="AES1" t="str">
        <f t="shared" si="26"/>
        <v>Tulot e/ikäryhmä</v>
      </c>
      <c r="AET1" t="str">
        <f t="shared" si="26"/>
        <v xml:space="preserve"> 0 -  4</v>
      </c>
      <c r="AEU1" t="str">
        <f t="shared" si="26"/>
        <v xml:space="preserve"> 5 -  9</v>
      </c>
      <c r="AEV1" t="str">
        <f t="shared" si="26"/>
        <v>10 - 14</v>
      </c>
      <c r="AEW1" t="str">
        <f t="shared" si="26"/>
        <v>15 - 19</v>
      </c>
      <c r="AEX1" t="str">
        <f t="shared" si="26"/>
        <v>20 - 24</v>
      </c>
      <c r="AEY1" t="str">
        <f t="shared" ref="AEY1:AGU1" si="27">AEY10</f>
        <v>25 - 29</v>
      </c>
      <c r="AEZ1" t="str">
        <f t="shared" si="27"/>
        <v>30 - 34</v>
      </c>
      <c r="AFA1" t="str">
        <f t="shared" si="27"/>
        <v>35 - 39</v>
      </c>
      <c r="AFB1" t="str">
        <f t="shared" si="27"/>
        <v>40 - 44</v>
      </c>
      <c r="AFC1" t="str">
        <f t="shared" si="27"/>
        <v>45 - 49</v>
      </c>
      <c r="AFD1" t="str">
        <f t="shared" si="27"/>
        <v>50 - 54</v>
      </c>
      <c r="AFE1" t="str">
        <f t="shared" si="27"/>
        <v>55 - 59</v>
      </c>
      <c r="AFF1" t="str">
        <f t="shared" si="27"/>
        <v>60 - 64</v>
      </c>
      <c r="AFG1" t="str">
        <f t="shared" si="27"/>
        <v>65 - 69</v>
      </c>
      <c r="AFH1" t="str">
        <f t="shared" si="27"/>
        <v>70 - 74</v>
      </c>
      <c r="AFI1" t="str">
        <f t="shared" si="27"/>
        <v>75 -</v>
      </c>
      <c r="AFJ1">
        <f t="shared" si="27"/>
        <v>0</v>
      </c>
      <c r="AFK1">
        <f t="shared" si="27"/>
        <v>0</v>
      </c>
      <c r="AFL1" t="str">
        <f t="shared" si="27"/>
        <v>Menot e/ikäryhmä</v>
      </c>
      <c r="AFM1" t="str">
        <f t="shared" si="27"/>
        <v xml:space="preserve"> 0 -  4</v>
      </c>
      <c r="AFN1" t="str">
        <f t="shared" si="27"/>
        <v xml:space="preserve"> 5 -  9</v>
      </c>
      <c r="AFO1" t="str">
        <f t="shared" si="27"/>
        <v>10 - 14</v>
      </c>
      <c r="AFP1" t="str">
        <f t="shared" si="27"/>
        <v>15 - 19</v>
      </c>
      <c r="AFQ1" t="str">
        <f t="shared" si="27"/>
        <v>20 - 24</v>
      </c>
      <c r="AFR1" t="str">
        <f t="shared" si="27"/>
        <v>25 - 29</v>
      </c>
      <c r="AFS1" t="str">
        <f t="shared" si="27"/>
        <v>30 - 34</v>
      </c>
      <c r="AFT1" t="str">
        <f t="shared" si="27"/>
        <v>35 - 39</v>
      </c>
      <c r="AFU1" t="str">
        <f t="shared" si="27"/>
        <v>40 - 44</v>
      </c>
      <c r="AFV1" t="str">
        <f t="shared" si="27"/>
        <v>45 - 49</v>
      </c>
      <c r="AFW1" t="str">
        <f t="shared" si="27"/>
        <v>50 - 54</v>
      </c>
      <c r="AFX1" t="str">
        <f t="shared" si="27"/>
        <v>55 - 59</v>
      </c>
      <c r="AFY1" t="str">
        <f t="shared" si="27"/>
        <v>60 - 64</v>
      </c>
      <c r="AFZ1" t="str">
        <f t="shared" si="27"/>
        <v>65 - 69</v>
      </c>
      <c r="AGA1" t="str">
        <f t="shared" si="27"/>
        <v>70 - 74</v>
      </c>
      <c r="AGB1" t="str">
        <f t="shared" si="27"/>
        <v>75 -</v>
      </c>
      <c r="AGC1">
        <f t="shared" si="27"/>
        <v>0</v>
      </c>
      <c r="AGD1">
        <f t="shared" si="27"/>
        <v>0</v>
      </c>
      <c r="AGE1" t="str">
        <f t="shared" si="27"/>
        <v>Netto e/ikäryhmä</v>
      </c>
      <c r="AGF1" t="str">
        <f t="shared" si="27"/>
        <v xml:space="preserve"> 0 -  4</v>
      </c>
      <c r="AGG1" t="str">
        <f t="shared" si="27"/>
        <v xml:space="preserve"> 5 -  9</v>
      </c>
      <c r="AGH1" t="str">
        <f t="shared" si="27"/>
        <v>10 - 14</v>
      </c>
      <c r="AGI1" t="str">
        <f t="shared" si="27"/>
        <v>15 - 19</v>
      </c>
      <c r="AGJ1" t="str">
        <f t="shared" si="27"/>
        <v>20 - 24</v>
      </c>
      <c r="AGK1" t="str">
        <f t="shared" si="27"/>
        <v>25 - 29</v>
      </c>
      <c r="AGL1" t="str">
        <f t="shared" si="27"/>
        <v>30 - 34</v>
      </c>
      <c r="AGM1" t="str">
        <f t="shared" si="27"/>
        <v>35 - 39</v>
      </c>
      <c r="AGN1" t="str">
        <f t="shared" si="27"/>
        <v>40 - 44</v>
      </c>
      <c r="AGO1" t="str">
        <f t="shared" si="27"/>
        <v>45 - 49</v>
      </c>
      <c r="AGP1" t="str">
        <f t="shared" si="27"/>
        <v>50 - 54</v>
      </c>
      <c r="AGQ1" t="str">
        <f t="shared" si="27"/>
        <v>55 - 59</v>
      </c>
      <c r="AGR1" t="str">
        <f t="shared" si="27"/>
        <v>60 - 64</v>
      </c>
      <c r="AGS1" t="str">
        <f t="shared" si="27"/>
        <v>65 - 69</v>
      </c>
      <c r="AGT1" t="str">
        <f t="shared" si="27"/>
        <v>70 - 74</v>
      </c>
      <c r="AGU1" t="str">
        <f t="shared" si="27"/>
        <v>75 -</v>
      </c>
    </row>
    <row r="2" spans="1:879" x14ac:dyDescent="0.25">
      <c r="A2" t="s">
        <v>157</v>
      </c>
      <c r="B2">
        <v>5</v>
      </c>
      <c r="C2" t="str">
        <f>INDEX(C11:C29,$B$2,)</f>
        <v>Pirkanmaa</v>
      </c>
      <c r="D2">
        <f t="shared" ref="D2:P2" si="28">INDEX(D11:D29,$B$2,)</f>
        <v>4447</v>
      </c>
      <c r="E2">
        <f t="shared" si="28"/>
        <v>4363</v>
      </c>
      <c r="F2">
        <f t="shared" si="28"/>
        <v>4374</v>
      </c>
      <c r="G2">
        <f t="shared" si="28"/>
        <v>4383</v>
      </c>
      <c r="H2">
        <f t="shared" si="28"/>
        <v>4390</v>
      </c>
      <c r="I2">
        <f t="shared" si="28"/>
        <v>4392</v>
      </c>
      <c r="J2">
        <f t="shared" si="28"/>
        <v>4393</v>
      </c>
      <c r="K2">
        <f t="shared" si="28"/>
        <v>4388</v>
      </c>
      <c r="L2">
        <f t="shared" si="28"/>
        <v>4383</v>
      </c>
      <c r="M2">
        <f t="shared" si="28"/>
        <v>4373</v>
      </c>
      <c r="N2">
        <f t="shared" si="28"/>
        <v>4362</v>
      </c>
      <c r="O2">
        <f t="shared" si="28"/>
        <v>4356</v>
      </c>
      <c r="P2">
        <f t="shared" si="28"/>
        <v>4346</v>
      </c>
      <c r="R2">
        <f>INDEX(R11:R29,$B$2,)</f>
        <v>6</v>
      </c>
      <c r="S2" t="str">
        <f t="shared" ref="S2:AF2" si="29">INDEX(S11:S29,$B$2,)</f>
        <v>Pirkanmaa</v>
      </c>
      <c r="T2">
        <f t="shared" si="29"/>
        <v>26282</v>
      </c>
      <c r="U2">
        <f t="shared" si="29"/>
        <v>25178</v>
      </c>
      <c r="V2">
        <f t="shared" si="29"/>
        <v>24198</v>
      </c>
      <c r="W2">
        <f t="shared" si="29"/>
        <v>23302</v>
      </c>
      <c r="X2">
        <f t="shared" si="29"/>
        <v>22657</v>
      </c>
      <c r="Y2">
        <f t="shared" si="29"/>
        <v>22327</v>
      </c>
      <c r="Z2">
        <f t="shared" si="29"/>
        <v>22255</v>
      </c>
      <c r="AA2">
        <f t="shared" si="29"/>
        <v>22274</v>
      </c>
      <c r="AB2">
        <f t="shared" si="29"/>
        <v>22274</v>
      </c>
      <c r="AC2">
        <f t="shared" si="29"/>
        <v>22258</v>
      </c>
      <c r="AD2">
        <f t="shared" si="29"/>
        <v>22235</v>
      </c>
      <c r="AE2">
        <f t="shared" si="29"/>
        <v>22193</v>
      </c>
      <c r="AF2">
        <f t="shared" si="29"/>
        <v>22162</v>
      </c>
      <c r="AH2">
        <f>INDEX(AH11:AH29,$B$2,)</f>
        <v>6</v>
      </c>
      <c r="AI2" t="str">
        <f t="shared" ref="AI2:AV2" si="30">INDEX(AI11:AI29,$B$2,)</f>
        <v>Pirkanmaa</v>
      </c>
      <c r="AJ2">
        <f t="shared" si="30"/>
        <v>6021</v>
      </c>
      <c r="AK2">
        <f t="shared" si="30"/>
        <v>5702</v>
      </c>
      <c r="AL2">
        <f t="shared" si="30"/>
        <v>5496</v>
      </c>
      <c r="AM2">
        <f t="shared" si="30"/>
        <v>5413</v>
      </c>
      <c r="AN2">
        <f t="shared" si="30"/>
        <v>5168</v>
      </c>
      <c r="AO2">
        <f t="shared" si="30"/>
        <v>4860</v>
      </c>
      <c r="AP2">
        <f t="shared" si="30"/>
        <v>4600</v>
      </c>
      <c r="AQ2">
        <f t="shared" si="30"/>
        <v>4497</v>
      </c>
      <c r="AR2">
        <f t="shared" si="30"/>
        <v>4506</v>
      </c>
      <c r="AS2">
        <f t="shared" si="30"/>
        <v>4514</v>
      </c>
      <c r="AT2">
        <f t="shared" si="30"/>
        <v>4515</v>
      </c>
      <c r="AU2">
        <f t="shared" si="30"/>
        <v>4523</v>
      </c>
      <c r="AV2">
        <f t="shared" si="30"/>
        <v>4508</v>
      </c>
      <c r="AX2">
        <f>INDEX(AX11:AX29,$B$2,)</f>
        <v>6</v>
      </c>
      <c r="AY2" t="str">
        <f t="shared" ref="AY2:BL2" si="31">INDEX(AY11:AY29,$B$2,)</f>
        <v>Pirkanmaa</v>
      </c>
      <c r="AZ2">
        <f t="shared" si="31"/>
        <v>34598</v>
      </c>
      <c r="BA2">
        <f t="shared" si="31"/>
        <v>35073</v>
      </c>
      <c r="BB2">
        <f t="shared" si="31"/>
        <v>35118</v>
      </c>
      <c r="BC2">
        <f t="shared" si="31"/>
        <v>34882</v>
      </c>
      <c r="BD2">
        <f t="shared" si="31"/>
        <v>34448</v>
      </c>
      <c r="BE2">
        <f t="shared" si="31"/>
        <v>33802</v>
      </c>
      <c r="BF2">
        <f t="shared" si="31"/>
        <v>32949</v>
      </c>
      <c r="BG2">
        <f t="shared" si="31"/>
        <v>31545</v>
      </c>
      <c r="BH2">
        <f t="shared" si="31"/>
        <v>30355</v>
      </c>
      <c r="BI2">
        <f t="shared" si="31"/>
        <v>29361</v>
      </c>
      <c r="BJ2">
        <f t="shared" si="31"/>
        <v>28468</v>
      </c>
      <c r="BK2">
        <f t="shared" si="31"/>
        <v>27811</v>
      </c>
      <c r="BL2">
        <f t="shared" si="31"/>
        <v>27466</v>
      </c>
      <c r="BN2">
        <f>INDEX(BN11:BN29,$B$2,)</f>
        <v>6</v>
      </c>
      <c r="BO2" t="str">
        <f t="shared" ref="BO2:CB2" si="32">INDEX(BO11:BO29,$B$2,)</f>
        <v>Pirkanmaa</v>
      </c>
      <c r="BP2">
        <f t="shared" si="32"/>
        <v>16353</v>
      </c>
      <c r="BQ2">
        <f t="shared" si="32"/>
        <v>16811</v>
      </c>
      <c r="BR2">
        <f t="shared" si="32"/>
        <v>17059</v>
      </c>
      <c r="BS2">
        <f t="shared" si="32"/>
        <v>17340</v>
      </c>
      <c r="BT2">
        <f t="shared" si="32"/>
        <v>17631</v>
      </c>
      <c r="BU2">
        <f t="shared" si="32"/>
        <v>17787</v>
      </c>
      <c r="BV2">
        <f t="shared" si="32"/>
        <v>17758</v>
      </c>
      <c r="BW2">
        <f t="shared" si="32"/>
        <v>17919</v>
      </c>
      <c r="BX2">
        <f t="shared" si="32"/>
        <v>17793</v>
      </c>
      <c r="BY2">
        <f t="shared" si="32"/>
        <v>17587</v>
      </c>
      <c r="BZ2">
        <f t="shared" si="32"/>
        <v>16994</v>
      </c>
      <c r="CA2">
        <f t="shared" si="32"/>
        <v>16465</v>
      </c>
      <c r="CB2">
        <f t="shared" si="32"/>
        <v>15821</v>
      </c>
      <c r="CD2">
        <f>INDEX(CD11:CD29,$B$2,)</f>
        <v>6</v>
      </c>
      <c r="CE2" t="str">
        <f t="shared" ref="CE2:CR2" si="33">INDEX(CE11:CE29,$B$2,)</f>
        <v>Pirkanmaa</v>
      </c>
      <c r="CF2">
        <f t="shared" si="33"/>
        <v>15814</v>
      </c>
      <c r="CG2">
        <f t="shared" si="33"/>
        <v>15948</v>
      </c>
      <c r="CH2">
        <f t="shared" si="33"/>
        <v>16309</v>
      </c>
      <c r="CI2">
        <f t="shared" si="33"/>
        <v>16773</v>
      </c>
      <c r="CJ2">
        <f t="shared" si="33"/>
        <v>17222</v>
      </c>
      <c r="CK2">
        <f t="shared" si="33"/>
        <v>17454</v>
      </c>
      <c r="CL2">
        <f t="shared" si="33"/>
        <v>17737</v>
      </c>
      <c r="CM2">
        <f t="shared" si="33"/>
        <v>18022</v>
      </c>
      <c r="CN2">
        <f t="shared" si="33"/>
        <v>18179</v>
      </c>
      <c r="CO2">
        <f t="shared" si="33"/>
        <v>18152</v>
      </c>
      <c r="CP2">
        <f t="shared" si="33"/>
        <v>18296</v>
      </c>
      <c r="CQ2">
        <f t="shared" si="33"/>
        <v>18169</v>
      </c>
      <c r="CR2">
        <f t="shared" si="33"/>
        <v>17947</v>
      </c>
      <c r="CT2">
        <f>INDEX(CT11:CT29,$B$2,)</f>
        <v>6</v>
      </c>
      <c r="CU2" t="str">
        <f t="shared" ref="CU2:DH2" si="34">INDEX(CU11:CU29,$B$2,)</f>
        <v>Pirkanmaa</v>
      </c>
      <c r="CV2">
        <f t="shared" si="34"/>
        <v>31956</v>
      </c>
      <c r="CW2">
        <f t="shared" si="34"/>
        <v>31520</v>
      </c>
      <c r="CX2">
        <f t="shared" si="34"/>
        <v>31200</v>
      </c>
      <c r="CY2">
        <f t="shared" si="34"/>
        <v>30747</v>
      </c>
      <c r="CZ2">
        <f t="shared" si="34"/>
        <v>30677</v>
      </c>
      <c r="DA2">
        <f t="shared" si="34"/>
        <v>30842</v>
      </c>
      <c r="DB2">
        <f t="shared" si="34"/>
        <v>31211</v>
      </c>
      <c r="DC2">
        <f t="shared" si="34"/>
        <v>31664</v>
      </c>
      <c r="DD2">
        <f t="shared" si="34"/>
        <v>32262</v>
      </c>
      <c r="DE2">
        <f t="shared" si="34"/>
        <v>32799</v>
      </c>
      <c r="DF2">
        <f t="shared" si="34"/>
        <v>33192</v>
      </c>
      <c r="DG2">
        <f t="shared" si="34"/>
        <v>33552</v>
      </c>
      <c r="DH2">
        <f t="shared" si="34"/>
        <v>33662</v>
      </c>
      <c r="DJ2">
        <f>INDEX(DJ11:DJ29,$B$2,)</f>
        <v>6</v>
      </c>
      <c r="DK2" t="str">
        <f t="shared" ref="DK2:DX2" si="35">INDEX(DK11:DK29,$B$2,)</f>
        <v>Pirkanmaa</v>
      </c>
      <c r="DL2">
        <f t="shared" si="35"/>
        <v>269741</v>
      </c>
      <c r="DM2">
        <f t="shared" si="35"/>
        <v>270547</v>
      </c>
      <c r="DN2">
        <f t="shared" si="35"/>
        <v>271376</v>
      </c>
      <c r="DO2">
        <f t="shared" si="35"/>
        <v>272014</v>
      </c>
      <c r="DP2">
        <f t="shared" si="35"/>
        <v>272484</v>
      </c>
      <c r="DQ2">
        <f t="shared" si="35"/>
        <v>273349</v>
      </c>
      <c r="DR2">
        <f t="shared" si="35"/>
        <v>273702</v>
      </c>
      <c r="DS2">
        <f t="shared" si="35"/>
        <v>273998</v>
      </c>
      <c r="DT2">
        <f t="shared" si="35"/>
        <v>274116</v>
      </c>
      <c r="DU2">
        <f t="shared" si="35"/>
        <v>274435</v>
      </c>
      <c r="DV2">
        <f t="shared" si="35"/>
        <v>274925</v>
      </c>
      <c r="DW2">
        <f t="shared" si="35"/>
        <v>275356</v>
      </c>
      <c r="DX2">
        <f t="shared" si="35"/>
        <v>276083</v>
      </c>
      <c r="DZ2">
        <f>INDEX(DZ11:DZ29,$B$2,)</f>
        <v>6</v>
      </c>
      <c r="EA2" t="str">
        <f t="shared" ref="EA2:EN2" si="36">INDEX(EA11:EA29,$B$2,)</f>
        <v>Pirkanmaa</v>
      </c>
      <c r="EB2">
        <f t="shared" si="36"/>
        <v>62521</v>
      </c>
      <c r="EC2">
        <f t="shared" si="36"/>
        <v>63692</v>
      </c>
      <c r="ED2">
        <f t="shared" si="36"/>
        <v>63702</v>
      </c>
      <c r="EE2">
        <f t="shared" si="36"/>
        <v>63190</v>
      </c>
      <c r="EF2">
        <f t="shared" si="36"/>
        <v>62380</v>
      </c>
      <c r="EG2">
        <f t="shared" si="36"/>
        <v>61296</v>
      </c>
      <c r="EH2">
        <f t="shared" si="36"/>
        <v>60648</v>
      </c>
      <c r="EI2">
        <f t="shared" si="36"/>
        <v>60359</v>
      </c>
      <c r="EJ2">
        <f t="shared" si="36"/>
        <v>60283</v>
      </c>
      <c r="EK2">
        <f t="shared" si="36"/>
        <v>60170</v>
      </c>
      <c r="EL2">
        <f t="shared" si="36"/>
        <v>60241</v>
      </c>
      <c r="EM2">
        <f t="shared" si="36"/>
        <v>60312</v>
      </c>
      <c r="EN2">
        <f t="shared" si="36"/>
        <v>60347</v>
      </c>
      <c r="EP2">
        <f>INDEX(EP11:EP29,$B$2,)</f>
        <v>6</v>
      </c>
      <c r="EQ2" t="str">
        <f t="shared" ref="EQ2:FD2" si="37">INDEX(EQ11:EQ29,$B$2,)</f>
        <v>Pirkanmaa</v>
      </c>
      <c r="ER2">
        <f t="shared" si="37"/>
        <v>33371</v>
      </c>
      <c r="ES2">
        <f t="shared" si="37"/>
        <v>34322</v>
      </c>
      <c r="ET2">
        <f t="shared" si="37"/>
        <v>36204</v>
      </c>
      <c r="EU2">
        <f t="shared" si="37"/>
        <v>38746</v>
      </c>
      <c r="EV2">
        <f t="shared" si="37"/>
        <v>41298</v>
      </c>
      <c r="EW2">
        <f t="shared" si="37"/>
        <v>43599</v>
      </c>
      <c r="EX2">
        <f t="shared" si="37"/>
        <v>45693</v>
      </c>
      <c r="EY2">
        <f t="shared" si="37"/>
        <v>47752</v>
      </c>
      <c r="EZ2">
        <f t="shared" si="37"/>
        <v>48785</v>
      </c>
      <c r="FA2">
        <f t="shared" si="37"/>
        <v>50686</v>
      </c>
      <c r="FB2">
        <f t="shared" si="37"/>
        <v>51907</v>
      </c>
      <c r="FC2">
        <f t="shared" si="37"/>
        <v>52950</v>
      </c>
      <c r="FD2">
        <f t="shared" si="37"/>
        <v>53121</v>
      </c>
      <c r="FF2">
        <f>INDEX(FF11:FF29,$B$2,)</f>
        <v>6</v>
      </c>
      <c r="FG2" t="str">
        <f t="shared" ref="FG2:FT2" si="38">INDEX(FG11:FG29,$B$2,)</f>
        <v>Pirkanmaa</v>
      </c>
      <c r="FH2">
        <f t="shared" si="38"/>
        <v>13991</v>
      </c>
      <c r="FI2">
        <f t="shared" si="38"/>
        <v>14253</v>
      </c>
      <c r="FJ2">
        <f t="shared" si="38"/>
        <v>14564</v>
      </c>
      <c r="FK2">
        <f t="shared" si="38"/>
        <v>14883</v>
      </c>
      <c r="FL2">
        <f t="shared" si="38"/>
        <v>15293</v>
      </c>
      <c r="FM2">
        <f t="shared" si="38"/>
        <v>15816</v>
      </c>
      <c r="FN2">
        <f t="shared" si="38"/>
        <v>16346</v>
      </c>
      <c r="FO2">
        <f t="shared" si="38"/>
        <v>16555</v>
      </c>
      <c r="FP2">
        <f t="shared" si="38"/>
        <v>17626</v>
      </c>
      <c r="FQ2">
        <f t="shared" si="38"/>
        <v>17706</v>
      </c>
      <c r="FR2">
        <f t="shared" si="38"/>
        <v>18279</v>
      </c>
      <c r="FS2">
        <f t="shared" si="38"/>
        <v>18990</v>
      </c>
      <c r="FT2">
        <f t="shared" si="38"/>
        <v>20374</v>
      </c>
      <c r="FV2">
        <f>INDEX(FV11:FV29,$B$2,)</f>
        <v>6</v>
      </c>
      <c r="FW2" t="str">
        <f t="shared" ref="FW2:GJ2" si="39">INDEX(FW11:FW29,$B$2,)</f>
        <v>Pirkanmaa</v>
      </c>
      <c r="FX2">
        <f t="shared" si="39"/>
        <v>515095</v>
      </c>
      <c r="FY2">
        <f t="shared" si="39"/>
        <v>517409</v>
      </c>
      <c r="FZ2">
        <f t="shared" si="39"/>
        <v>519600</v>
      </c>
      <c r="GA2">
        <f t="shared" si="39"/>
        <v>521673</v>
      </c>
      <c r="GB2">
        <f t="shared" si="39"/>
        <v>523648</v>
      </c>
      <c r="GC2">
        <f t="shared" si="39"/>
        <v>525524</v>
      </c>
      <c r="GD2">
        <f t="shared" si="39"/>
        <v>527292</v>
      </c>
      <c r="GE2">
        <f t="shared" si="39"/>
        <v>528973</v>
      </c>
      <c r="GF2">
        <f t="shared" si="39"/>
        <v>530562</v>
      </c>
      <c r="GG2">
        <f t="shared" si="39"/>
        <v>532041</v>
      </c>
      <c r="GH2">
        <f t="shared" si="39"/>
        <v>533414</v>
      </c>
      <c r="GI2">
        <f t="shared" si="39"/>
        <v>534677</v>
      </c>
      <c r="GJ2">
        <f t="shared" si="39"/>
        <v>535837</v>
      </c>
      <c r="GL2">
        <f t="shared" ref="GL2:GP2" si="40">INDEX(GL11:GL29,$B$2,)</f>
        <v>6</v>
      </c>
      <c r="GM2" t="str">
        <f t="shared" si="40"/>
        <v>Pirkanmaa</v>
      </c>
      <c r="GN2">
        <f t="shared" si="40"/>
        <v>5717</v>
      </c>
      <c r="GO2">
        <f t="shared" si="40"/>
        <v>5664</v>
      </c>
      <c r="GP2">
        <f t="shared" si="40"/>
        <v>5506</v>
      </c>
      <c r="GQ2">
        <f t="shared" ref="GQ2:JB2" si="41">INDEX(GQ11:GQ29,$B$2,)</f>
        <v>5502</v>
      </c>
      <c r="GR2">
        <f t="shared" si="41"/>
        <v>5423</v>
      </c>
      <c r="GS2">
        <f t="shared" si="41"/>
        <v>5390</v>
      </c>
      <c r="GT2">
        <f t="shared" si="41"/>
        <v>5136</v>
      </c>
      <c r="GU2">
        <f t="shared" si="41"/>
        <v>4957</v>
      </c>
      <c r="GV2">
        <f t="shared" si="41"/>
        <v>5083</v>
      </c>
      <c r="GW2">
        <f t="shared" si="41"/>
        <v>5014</v>
      </c>
      <c r="GX2">
        <f t="shared" si="41"/>
        <v>5133</v>
      </c>
      <c r="GY2">
        <f t="shared" si="41"/>
        <v>4970</v>
      </c>
      <c r="GZ2">
        <f t="shared" si="41"/>
        <v>5233</v>
      </c>
      <c r="HA2">
        <f t="shared" si="41"/>
        <v>5246</v>
      </c>
      <c r="HB2">
        <f t="shared" si="41"/>
        <v>5462</v>
      </c>
      <c r="HC2">
        <f t="shared" si="41"/>
        <v>5689</v>
      </c>
      <c r="HD2">
        <f t="shared" si="41"/>
        <v>5671</v>
      </c>
      <c r="HE2">
        <f t="shared" si="41"/>
        <v>5803</v>
      </c>
      <c r="HF2">
        <f t="shared" si="41"/>
        <v>5655</v>
      </c>
      <c r="HG2">
        <f t="shared" si="41"/>
        <v>5954</v>
      </c>
      <c r="HH2">
        <f t="shared" si="41"/>
        <v>6187</v>
      </c>
      <c r="HI2">
        <f t="shared" si="41"/>
        <v>6408</v>
      </c>
      <c r="HJ2">
        <f t="shared" si="41"/>
        <v>6163</v>
      </c>
      <c r="HK2">
        <f t="shared" si="41"/>
        <v>6399</v>
      </c>
      <c r="HL2">
        <f t="shared" si="41"/>
        <v>6725</v>
      </c>
      <c r="HM2">
        <f t="shared" si="41"/>
        <v>6970</v>
      </c>
      <c r="HN2">
        <f t="shared" si="41"/>
        <v>7150</v>
      </c>
      <c r="HO2">
        <f t="shared" si="41"/>
        <v>7160</v>
      </c>
      <c r="HP2">
        <f t="shared" si="41"/>
        <v>6699</v>
      </c>
      <c r="HQ2">
        <f t="shared" si="41"/>
        <v>6621</v>
      </c>
      <c r="HR2">
        <f t="shared" si="41"/>
        <v>6457</v>
      </c>
      <c r="HS2">
        <f t="shared" si="41"/>
        <v>6478</v>
      </c>
      <c r="HT2">
        <f t="shared" si="41"/>
        <v>6620</v>
      </c>
      <c r="HU2">
        <f t="shared" si="41"/>
        <v>6733</v>
      </c>
      <c r="HV2">
        <f t="shared" si="41"/>
        <v>6341</v>
      </c>
      <c r="HW2">
        <f t="shared" si="41"/>
        <v>6179</v>
      </c>
      <c r="HX2">
        <f t="shared" si="41"/>
        <v>5558</v>
      </c>
      <c r="HY2">
        <f t="shared" si="41"/>
        <v>5749</v>
      </c>
      <c r="HZ2">
        <f t="shared" si="41"/>
        <v>5769</v>
      </c>
      <c r="IA2">
        <f t="shared" si="41"/>
        <v>6109</v>
      </c>
      <c r="IB2">
        <f t="shared" si="41"/>
        <v>6042</v>
      </c>
      <c r="IC2">
        <f t="shared" si="41"/>
        <v>6387</v>
      </c>
      <c r="ID2">
        <f t="shared" si="41"/>
        <v>6622</v>
      </c>
      <c r="IE2">
        <f t="shared" si="41"/>
        <v>6675</v>
      </c>
      <c r="IF2">
        <f t="shared" si="41"/>
        <v>6454</v>
      </c>
      <c r="IG2">
        <f t="shared" si="41"/>
        <v>6626</v>
      </c>
      <c r="IH2">
        <f t="shared" si="41"/>
        <v>6569</v>
      </c>
      <c r="II2">
        <f t="shared" si="41"/>
        <v>6530</v>
      </c>
      <c r="IJ2">
        <f t="shared" si="41"/>
        <v>6585</v>
      </c>
      <c r="IK2">
        <f t="shared" si="41"/>
        <v>6523</v>
      </c>
      <c r="IL2">
        <f t="shared" si="41"/>
        <v>6465</v>
      </c>
      <c r="IM2">
        <f t="shared" si="41"/>
        <v>6191</v>
      </c>
      <c r="IN2">
        <f t="shared" si="41"/>
        <v>6495</v>
      </c>
      <c r="IO2">
        <f t="shared" si="41"/>
        <v>6740</v>
      </c>
      <c r="IP2">
        <f t="shared" si="41"/>
        <v>6506</v>
      </c>
      <c r="IQ2">
        <f t="shared" si="41"/>
        <v>6523</v>
      </c>
      <c r="IR2">
        <f t="shared" si="41"/>
        <v>6609</v>
      </c>
      <c r="IS2">
        <f t="shared" si="41"/>
        <v>6705</v>
      </c>
      <c r="IT2">
        <f t="shared" si="41"/>
        <v>6743</v>
      </c>
      <c r="IU2">
        <f t="shared" si="41"/>
        <v>6856</v>
      </c>
      <c r="IV2">
        <f t="shared" si="41"/>
        <v>7162</v>
      </c>
      <c r="IW2">
        <f t="shared" si="41"/>
        <v>7283</v>
      </c>
      <c r="IX2">
        <f t="shared" si="41"/>
        <v>7312</v>
      </c>
      <c r="IY2">
        <f t="shared" si="41"/>
        <v>7181</v>
      </c>
      <c r="IZ2">
        <f t="shared" si="41"/>
        <v>6331</v>
      </c>
      <c r="JA2">
        <f t="shared" si="41"/>
        <v>5146</v>
      </c>
      <c r="JB2">
        <f t="shared" si="41"/>
        <v>4767</v>
      </c>
      <c r="JC2">
        <f t="shared" ref="JC2:LN2" si="42">INDEX(JC11:JC29,$B$2,)</f>
        <v>3936</v>
      </c>
      <c r="JD2">
        <f t="shared" si="42"/>
        <v>5425</v>
      </c>
      <c r="JE2">
        <f t="shared" si="42"/>
        <v>3925</v>
      </c>
      <c r="JF2">
        <f t="shared" si="42"/>
        <v>4378</v>
      </c>
      <c r="JG2">
        <f t="shared" si="42"/>
        <v>4287</v>
      </c>
      <c r="JH2">
        <f t="shared" si="42"/>
        <v>4028</v>
      </c>
      <c r="JI2">
        <f t="shared" si="42"/>
        <v>3791</v>
      </c>
      <c r="JJ2">
        <f t="shared" si="42"/>
        <v>3714</v>
      </c>
      <c r="JK2">
        <f t="shared" si="42"/>
        <v>3449</v>
      </c>
      <c r="JL2">
        <f t="shared" si="42"/>
        <v>3257</v>
      </c>
      <c r="JM2">
        <f t="shared" si="42"/>
        <v>3261</v>
      </c>
      <c r="JN2">
        <f t="shared" si="42"/>
        <v>3323</v>
      </c>
      <c r="JO2">
        <f t="shared" si="42"/>
        <v>3232</v>
      </c>
      <c r="JP2">
        <f t="shared" si="42"/>
        <v>3035</v>
      </c>
      <c r="JQ2">
        <f t="shared" si="42"/>
        <v>2880</v>
      </c>
      <c r="JR2">
        <f t="shared" si="42"/>
        <v>2550</v>
      </c>
      <c r="JS2">
        <f t="shared" si="42"/>
        <v>2322</v>
      </c>
      <c r="JT2">
        <f t="shared" si="42"/>
        <v>2126</v>
      </c>
      <c r="JU2">
        <f t="shared" si="42"/>
        <v>1807</v>
      </c>
      <c r="JV2">
        <f t="shared" si="42"/>
        <v>1705</v>
      </c>
      <c r="JW2">
        <f t="shared" si="42"/>
        <v>1489</v>
      </c>
      <c r="JX2">
        <f t="shared" si="42"/>
        <v>1213</v>
      </c>
      <c r="JY2">
        <f t="shared" si="42"/>
        <v>1004</v>
      </c>
      <c r="JZ2">
        <f t="shared" si="42"/>
        <v>647</v>
      </c>
      <c r="KA2">
        <f t="shared" si="42"/>
        <v>557</v>
      </c>
      <c r="KB2">
        <f t="shared" si="42"/>
        <v>464</v>
      </c>
      <c r="KC2">
        <f t="shared" si="42"/>
        <v>371</v>
      </c>
      <c r="KD2">
        <f t="shared" si="42"/>
        <v>253</v>
      </c>
      <c r="KE2">
        <f t="shared" si="42"/>
        <v>206</v>
      </c>
      <c r="KF2">
        <f t="shared" si="42"/>
        <v>126</v>
      </c>
      <c r="KG2">
        <f t="shared" si="42"/>
        <v>89</v>
      </c>
      <c r="KH2">
        <f t="shared" si="42"/>
        <v>69</v>
      </c>
      <c r="KI2">
        <f t="shared" si="42"/>
        <v>26</v>
      </c>
      <c r="KJ2">
        <f t="shared" si="42"/>
        <v>50</v>
      </c>
      <c r="KK2">
        <f t="shared" si="42"/>
        <v>0</v>
      </c>
      <c r="KL2">
        <f t="shared" si="42"/>
        <v>6</v>
      </c>
      <c r="KM2" t="str">
        <f t="shared" si="42"/>
        <v>Pirkanmaa</v>
      </c>
      <c r="KN2">
        <f t="shared" si="42"/>
        <v>4447</v>
      </c>
      <c r="KO2">
        <f t="shared" si="42"/>
        <v>4734</v>
      </c>
      <c r="KP2">
        <f t="shared" si="42"/>
        <v>5074</v>
      </c>
      <c r="KQ2">
        <f t="shared" si="42"/>
        <v>5351</v>
      </c>
      <c r="KR2">
        <f t="shared" si="42"/>
        <v>5445</v>
      </c>
      <c r="KS2">
        <f t="shared" si="42"/>
        <v>5678</v>
      </c>
      <c r="KT2">
        <f t="shared" si="42"/>
        <v>6021</v>
      </c>
      <c r="KU2">
        <f t="shared" si="42"/>
        <v>5714</v>
      </c>
      <c r="KV2">
        <f t="shared" si="42"/>
        <v>5829</v>
      </c>
      <c r="KW2">
        <f t="shared" si="42"/>
        <v>5888</v>
      </c>
      <c r="KX2">
        <f t="shared" si="42"/>
        <v>5794</v>
      </c>
      <c r="KY2">
        <f t="shared" si="42"/>
        <v>5727</v>
      </c>
      <c r="KZ2">
        <f t="shared" si="42"/>
        <v>5646</v>
      </c>
      <c r="LA2">
        <f t="shared" si="42"/>
        <v>5574</v>
      </c>
      <c r="LB2">
        <f t="shared" si="42"/>
        <v>5538</v>
      </c>
      <c r="LC2">
        <f t="shared" si="42"/>
        <v>5241</v>
      </c>
      <c r="LD2">
        <f t="shared" si="42"/>
        <v>5202</v>
      </c>
      <c r="LE2">
        <f t="shared" si="42"/>
        <v>5305</v>
      </c>
      <c r="LF2">
        <f t="shared" si="42"/>
        <v>5307</v>
      </c>
      <c r="LG2">
        <f t="shared" si="42"/>
        <v>5794</v>
      </c>
      <c r="LH2">
        <f t="shared" si="42"/>
        <v>6119</v>
      </c>
      <c r="LI2">
        <f t="shared" si="42"/>
        <v>6630</v>
      </c>
      <c r="LJ2">
        <f t="shared" si="42"/>
        <v>6612</v>
      </c>
      <c r="LK2">
        <f t="shared" si="42"/>
        <v>6801</v>
      </c>
      <c r="LL2">
        <f t="shared" si="42"/>
        <v>7033</v>
      </c>
      <c r="LM2">
        <f t="shared" si="42"/>
        <v>7070</v>
      </c>
      <c r="LN2">
        <f t="shared" si="42"/>
        <v>7195</v>
      </c>
      <c r="LO2">
        <f t="shared" ref="LO2:NZ2" si="43">INDEX(LO11:LO29,$B$2,)</f>
        <v>7075</v>
      </c>
      <c r="LP2">
        <f t="shared" si="43"/>
        <v>7051</v>
      </c>
      <c r="LQ2">
        <f t="shared" si="43"/>
        <v>7108</v>
      </c>
      <c r="LR2">
        <f t="shared" si="43"/>
        <v>7068</v>
      </c>
      <c r="LS2">
        <f t="shared" si="43"/>
        <v>6643</v>
      </c>
      <c r="LT2">
        <f t="shared" si="43"/>
        <v>6661</v>
      </c>
      <c r="LU2">
        <f t="shared" si="43"/>
        <v>6961</v>
      </c>
      <c r="LV2">
        <f t="shared" si="43"/>
        <v>7131</v>
      </c>
      <c r="LW2">
        <f t="shared" si="43"/>
        <v>7303</v>
      </c>
      <c r="LX2">
        <f t="shared" si="43"/>
        <v>7240</v>
      </c>
      <c r="LY2">
        <f t="shared" si="43"/>
        <v>6764</v>
      </c>
      <c r="LZ2">
        <f t="shared" si="43"/>
        <v>6706</v>
      </c>
      <c r="MA2">
        <f t="shared" si="43"/>
        <v>6500</v>
      </c>
      <c r="MB2">
        <f t="shared" si="43"/>
        <v>6610</v>
      </c>
      <c r="MC2">
        <f t="shared" si="43"/>
        <v>6629</v>
      </c>
      <c r="MD2">
        <f t="shared" si="43"/>
        <v>6823</v>
      </c>
      <c r="ME2">
        <f t="shared" si="43"/>
        <v>6424</v>
      </c>
      <c r="MF2">
        <f t="shared" si="43"/>
        <v>6281</v>
      </c>
      <c r="MG2">
        <f t="shared" si="43"/>
        <v>5609</v>
      </c>
      <c r="MH2">
        <f t="shared" si="43"/>
        <v>5822</v>
      </c>
      <c r="MI2">
        <f t="shared" si="43"/>
        <v>5813</v>
      </c>
      <c r="MJ2">
        <f t="shared" si="43"/>
        <v>6048</v>
      </c>
      <c r="MK2">
        <f t="shared" si="43"/>
        <v>6074</v>
      </c>
      <c r="ML2">
        <f t="shared" si="43"/>
        <v>6420</v>
      </c>
      <c r="MM2">
        <f t="shared" si="43"/>
        <v>6558</v>
      </c>
      <c r="MN2">
        <f t="shared" si="43"/>
        <v>6568</v>
      </c>
      <c r="MO2">
        <f t="shared" si="43"/>
        <v>6381</v>
      </c>
      <c r="MP2">
        <f t="shared" si="43"/>
        <v>6560</v>
      </c>
      <c r="MQ2">
        <f t="shared" si="43"/>
        <v>6490</v>
      </c>
      <c r="MR2">
        <f t="shared" si="43"/>
        <v>6422</v>
      </c>
      <c r="MS2">
        <f t="shared" si="43"/>
        <v>6510</v>
      </c>
      <c r="MT2">
        <f t="shared" si="43"/>
        <v>6395</v>
      </c>
      <c r="MU2">
        <f t="shared" si="43"/>
        <v>6319</v>
      </c>
      <c r="MV2">
        <f t="shared" si="43"/>
        <v>5997</v>
      </c>
      <c r="MW2">
        <f t="shared" si="43"/>
        <v>6355</v>
      </c>
      <c r="MX2">
        <f t="shared" si="43"/>
        <v>6492</v>
      </c>
      <c r="MY2">
        <f t="shared" si="43"/>
        <v>6262</v>
      </c>
      <c r="MZ2">
        <f t="shared" si="43"/>
        <v>6370</v>
      </c>
      <c r="NA2">
        <f t="shared" si="43"/>
        <v>6304</v>
      </c>
      <c r="NB2">
        <f t="shared" si="43"/>
        <v>6387</v>
      </c>
      <c r="NC2">
        <f t="shared" si="43"/>
        <v>6410</v>
      </c>
      <c r="ND2">
        <f t="shared" si="43"/>
        <v>6463</v>
      </c>
      <c r="NE2">
        <f t="shared" si="43"/>
        <v>6715</v>
      </c>
      <c r="NF2">
        <f t="shared" si="43"/>
        <v>6779</v>
      </c>
      <c r="NG2">
        <f t="shared" si="43"/>
        <v>6772</v>
      </c>
      <c r="NH2">
        <f t="shared" si="43"/>
        <v>6509</v>
      </c>
      <c r="NI2">
        <f t="shared" si="43"/>
        <v>5656</v>
      </c>
      <c r="NJ2">
        <f t="shared" si="43"/>
        <v>4526</v>
      </c>
      <c r="NK2">
        <f t="shared" si="43"/>
        <v>4186</v>
      </c>
      <c r="NL2">
        <f t="shared" si="43"/>
        <v>3394</v>
      </c>
      <c r="NM2">
        <f t="shared" si="43"/>
        <v>4616</v>
      </c>
      <c r="NN2">
        <f t="shared" si="43"/>
        <v>3302</v>
      </c>
      <c r="NO2">
        <f t="shared" si="43"/>
        <v>3579</v>
      </c>
      <c r="NP2">
        <f t="shared" si="43"/>
        <v>3405</v>
      </c>
      <c r="NQ2">
        <f t="shared" si="43"/>
        <v>3090</v>
      </c>
      <c r="NR2">
        <f t="shared" si="43"/>
        <v>2808</v>
      </c>
      <c r="NS2">
        <f t="shared" si="43"/>
        <v>2612</v>
      </c>
      <c r="NT2">
        <f t="shared" si="43"/>
        <v>2379</v>
      </c>
      <c r="NU2">
        <f t="shared" si="43"/>
        <v>2090</v>
      </c>
      <c r="NV2">
        <f t="shared" si="43"/>
        <v>1947</v>
      </c>
      <c r="NW2">
        <f t="shared" si="43"/>
        <v>1853</v>
      </c>
      <c r="NX2">
        <f t="shared" si="43"/>
        <v>1693</v>
      </c>
      <c r="NY2">
        <f t="shared" si="43"/>
        <v>1429</v>
      </c>
      <c r="NZ2">
        <f t="shared" si="43"/>
        <v>1233</v>
      </c>
      <c r="OA2">
        <f t="shared" ref="OA2:QL2" si="44">INDEX(OA11:OA29,$B$2,)</f>
        <v>978</v>
      </c>
      <c r="OB2">
        <f t="shared" si="44"/>
        <v>761</v>
      </c>
      <c r="OC2">
        <f t="shared" si="44"/>
        <v>625</v>
      </c>
      <c r="OD2">
        <f t="shared" si="44"/>
        <v>453</v>
      </c>
      <c r="OE2">
        <f t="shared" si="44"/>
        <v>320</v>
      </c>
      <c r="OF2">
        <f t="shared" si="44"/>
        <v>241</v>
      </c>
      <c r="OG2">
        <f t="shared" si="44"/>
        <v>151</v>
      </c>
      <c r="OH2">
        <f t="shared" si="44"/>
        <v>98</v>
      </c>
      <c r="OI2">
        <f t="shared" si="44"/>
        <v>48</v>
      </c>
      <c r="OJ2">
        <f t="shared" si="44"/>
        <v>71</v>
      </c>
      <c r="OK2">
        <f t="shared" si="44"/>
        <v>0</v>
      </c>
      <c r="OL2">
        <f t="shared" si="44"/>
        <v>6</v>
      </c>
      <c r="OM2" t="str">
        <f t="shared" si="44"/>
        <v>Pirkanmaa</v>
      </c>
      <c r="ON2">
        <f t="shared" si="44"/>
        <v>4346</v>
      </c>
      <c r="OO2">
        <f t="shared" si="44"/>
        <v>4382</v>
      </c>
      <c r="OP2">
        <f t="shared" si="44"/>
        <v>4401</v>
      </c>
      <c r="OQ2">
        <f t="shared" si="44"/>
        <v>4434</v>
      </c>
      <c r="OR2">
        <f t="shared" si="44"/>
        <v>4455</v>
      </c>
      <c r="OS2">
        <f t="shared" si="44"/>
        <v>4490</v>
      </c>
      <c r="OT2">
        <f t="shared" si="44"/>
        <v>4508</v>
      </c>
      <c r="OU2">
        <f t="shared" si="44"/>
        <v>4529</v>
      </c>
      <c r="OV2">
        <f t="shared" si="44"/>
        <v>4540</v>
      </c>
      <c r="OW2">
        <f t="shared" si="44"/>
        <v>4559</v>
      </c>
      <c r="OX2">
        <f t="shared" si="44"/>
        <v>4570</v>
      </c>
      <c r="OY2">
        <f t="shared" si="44"/>
        <v>4575</v>
      </c>
      <c r="OZ2">
        <f t="shared" si="44"/>
        <v>4693</v>
      </c>
      <c r="PA2">
        <f t="shared" si="44"/>
        <v>4979</v>
      </c>
      <c r="PB2">
        <f t="shared" si="44"/>
        <v>5288</v>
      </c>
      <c r="PC2">
        <f t="shared" si="44"/>
        <v>5554</v>
      </c>
      <c r="PD2">
        <f t="shared" si="44"/>
        <v>5707</v>
      </c>
      <c r="PE2">
        <f t="shared" si="44"/>
        <v>5933</v>
      </c>
      <c r="PF2">
        <f t="shared" si="44"/>
        <v>6307</v>
      </c>
      <c r="PG2">
        <f t="shared" si="44"/>
        <v>6249</v>
      </c>
      <c r="PH2">
        <f t="shared" si="44"/>
        <v>6691</v>
      </c>
      <c r="PI2">
        <f t="shared" si="44"/>
        <v>6914</v>
      </c>
      <c r="PJ2">
        <f t="shared" si="44"/>
        <v>6883</v>
      </c>
      <c r="PK2">
        <f t="shared" si="44"/>
        <v>6925</v>
      </c>
      <c r="PL2">
        <f t="shared" si="44"/>
        <v>6958</v>
      </c>
      <c r="PM2">
        <f t="shared" si="44"/>
        <v>6869</v>
      </c>
      <c r="PN2">
        <f t="shared" si="44"/>
        <v>6901</v>
      </c>
      <c r="PO2">
        <f t="shared" si="44"/>
        <v>6706</v>
      </c>
      <c r="PP2">
        <f t="shared" si="44"/>
        <v>6619</v>
      </c>
      <c r="PQ2">
        <f t="shared" si="44"/>
        <v>6716</v>
      </c>
      <c r="PR2">
        <f t="shared" si="44"/>
        <v>6742</v>
      </c>
      <c r="PS2">
        <f t="shared" si="44"/>
        <v>6906</v>
      </c>
      <c r="PT2">
        <f t="shared" si="44"/>
        <v>6820</v>
      </c>
      <c r="PU2">
        <f t="shared" si="44"/>
        <v>7063</v>
      </c>
      <c r="PV2">
        <f t="shared" si="44"/>
        <v>7108</v>
      </c>
      <c r="PW2">
        <f t="shared" si="44"/>
        <v>7237</v>
      </c>
      <c r="PX2">
        <f t="shared" si="44"/>
        <v>7379</v>
      </c>
      <c r="PY2">
        <f t="shared" si="44"/>
        <v>7335</v>
      </c>
      <c r="PZ2">
        <f t="shared" si="44"/>
        <v>7447</v>
      </c>
      <c r="QA2">
        <f t="shared" si="44"/>
        <v>7305</v>
      </c>
      <c r="QB2">
        <f t="shared" si="44"/>
        <v>7288</v>
      </c>
      <c r="QC2">
        <f t="shared" si="44"/>
        <v>7227</v>
      </c>
      <c r="QD2">
        <f t="shared" si="44"/>
        <v>7172</v>
      </c>
      <c r="QE2">
        <f t="shared" si="44"/>
        <v>6766</v>
      </c>
      <c r="QF2">
        <f t="shared" si="44"/>
        <v>6785</v>
      </c>
      <c r="QG2">
        <f t="shared" si="44"/>
        <v>7024</v>
      </c>
      <c r="QH2">
        <f t="shared" si="44"/>
        <v>7168</v>
      </c>
      <c r="QI2">
        <f t="shared" si="44"/>
        <v>7329</v>
      </c>
      <c r="QJ2">
        <f t="shared" si="44"/>
        <v>7214</v>
      </c>
      <c r="QK2">
        <f t="shared" si="44"/>
        <v>6766</v>
      </c>
      <c r="QL2">
        <f t="shared" si="44"/>
        <v>6689</v>
      </c>
      <c r="QM2">
        <f t="shared" ref="QM2:SJ2" si="45">INDEX(QM11:QM29,$B$2,)</f>
        <v>6495</v>
      </c>
      <c r="QN2">
        <f t="shared" si="45"/>
        <v>6568</v>
      </c>
      <c r="QO2">
        <f t="shared" si="45"/>
        <v>6557</v>
      </c>
      <c r="QP2">
        <f t="shared" si="45"/>
        <v>6711</v>
      </c>
      <c r="QQ2">
        <f t="shared" si="45"/>
        <v>6337</v>
      </c>
      <c r="QR2">
        <f t="shared" si="45"/>
        <v>6167</v>
      </c>
      <c r="QS2">
        <f t="shared" si="45"/>
        <v>5517</v>
      </c>
      <c r="QT2">
        <f t="shared" si="45"/>
        <v>5711</v>
      </c>
      <c r="QU2">
        <f t="shared" si="45"/>
        <v>5692</v>
      </c>
      <c r="QV2">
        <f t="shared" si="45"/>
        <v>5913</v>
      </c>
      <c r="QW2">
        <f t="shared" si="45"/>
        <v>5925</v>
      </c>
      <c r="QX2">
        <f t="shared" si="45"/>
        <v>6242</v>
      </c>
      <c r="QY2">
        <f t="shared" si="45"/>
        <v>6353</v>
      </c>
      <c r="QZ2">
        <f t="shared" si="45"/>
        <v>6356</v>
      </c>
      <c r="RA2">
        <f t="shared" si="45"/>
        <v>6182</v>
      </c>
      <c r="RB2">
        <f t="shared" si="45"/>
        <v>6318</v>
      </c>
      <c r="RC2">
        <f t="shared" si="45"/>
        <v>6241</v>
      </c>
      <c r="RD2">
        <f t="shared" si="45"/>
        <v>6147</v>
      </c>
      <c r="RE2">
        <f t="shared" si="45"/>
        <v>6174</v>
      </c>
      <c r="RF2">
        <f t="shared" si="45"/>
        <v>6027</v>
      </c>
      <c r="RG2">
        <f t="shared" si="45"/>
        <v>5921</v>
      </c>
      <c r="RH2">
        <f t="shared" si="45"/>
        <v>5583</v>
      </c>
      <c r="RI2">
        <f t="shared" si="45"/>
        <v>5847</v>
      </c>
      <c r="RJ2">
        <f t="shared" si="45"/>
        <v>5907</v>
      </c>
      <c r="RK2">
        <f t="shared" si="45"/>
        <v>5630</v>
      </c>
      <c r="RL2">
        <f t="shared" si="45"/>
        <v>5662</v>
      </c>
      <c r="RM2">
        <f t="shared" si="45"/>
        <v>5505</v>
      </c>
      <c r="RN2">
        <f t="shared" si="45"/>
        <v>5472</v>
      </c>
      <c r="RO2">
        <f t="shared" si="45"/>
        <v>5369</v>
      </c>
      <c r="RP2">
        <f t="shared" si="45"/>
        <v>5288</v>
      </c>
      <c r="RQ2">
        <f t="shared" si="45"/>
        <v>5337</v>
      </c>
      <c r="RR2">
        <f t="shared" si="45"/>
        <v>5217</v>
      </c>
      <c r="RS2">
        <f t="shared" si="45"/>
        <v>5007</v>
      </c>
      <c r="RT2">
        <f t="shared" si="45"/>
        <v>4634</v>
      </c>
      <c r="RU2">
        <f t="shared" si="45"/>
        <v>3817</v>
      </c>
      <c r="RV2">
        <f t="shared" si="45"/>
        <v>2875</v>
      </c>
      <c r="RW2">
        <f t="shared" si="45"/>
        <v>2486</v>
      </c>
      <c r="RX2">
        <f t="shared" si="45"/>
        <v>1861</v>
      </c>
      <c r="RY2">
        <f t="shared" si="45"/>
        <v>2291</v>
      </c>
      <c r="RZ2">
        <f t="shared" si="45"/>
        <v>1462</v>
      </c>
      <c r="SA2">
        <f t="shared" si="45"/>
        <v>1392</v>
      </c>
      <c r="SB2">
        <f t="shared" si="45"/>
        <v>1145</v>
      </c>
      <c r="SC2">
        <f t="shared" si="45"/>
        <v>874</v>
      </c>
      <c r="SD2">
        <f t="shared" si="45"/>
        <v>647</v>
      </c>
      <c r="SE2">
        <f t="shared" si="45"/>
        <v>493</v>
      </c>
      <c r="SF2">
        <f t="shared" si="45"/>
        <v>356</v>
      </c>
      <c r="SG2">
        <f t="shared" si="45"/>
        <v>227</v>
      </c>
      <c r="SH2">
        <f t="shared" si="45"/>
        <v>163</v>
      </c>
      <c r="SI2">
        <f t="shared" si="45"/>
        <v>115</v>
      </c>
      <c r="SJ2">
        <f t="shared" si="45"/>
        <v>170</v>
      </c>
      <c r="SL2">
        <f t="shared" ref="SL2:SN2" si="46">INDEX(SL11:SL29,$B$2,)</f>
        <v>6</v>
      </c>
      <c r="SM2" t="str">
        <f t="shared" si="46"/>
        <v>Pirkanmaa</v>
      </c>
      <c r="SN2">
        <f t="shared" si="46"/>
        <v>0</v>
      </c>
      <c r="SO2">
        <f t="shared" ref="SO2:SW2" si="47">INDEX(SO11:SO29,$B$2,)</f>
        <v>-184602.28303285758</v>
      </c>
      <c r="SP2">
        <f t="shared" si="47"/>
        <v>-355653.44835727784</v>
      </c>
      <c r="SQ2">
        <f t="shared" si="47"/>
        <v>-519237.07242699782</v>
      </c>
      <c r="SR2">
        <f t="shared" si="47"/>
        <v>-677842.51098803326</v>
      </c>
      <c r="SS2">
        <f t="shared" si="47"/>
        <v>-841751.69495424302</v>
      </c>
      <c r="ST2">
        <f t="shared" si="47"/>
        <v>-1015241.6454248743</v>
      </c>
      <c r="SU2">
        <f t="shared" si="47"/>
        <v>-1191364.6066839981</v>
      </c>
      <c r="SV2">
        <f t="shared" si="47"/>
        <v>-1363800.5326676851</v>
      </c>
      <c r="SW2">
        <f t="shared" si="47"/>
        <v>-1544499.5681717135</v>
      </c>
      <c r="SX2">
        <f t="shared" ref="SX2:VI2" si="48">INDEX(SX11:SX29,$B$2,)</f>
        <v>-1733399.337896667</v>
      </c>
      <c r="SY2">
        <f t="shared" si="48"/>
        <v>-1931115.6914577619</v>
      </c>
      <c r="SZ2">
        <f t="shared" si="48"/>
        <v>-2129835.8666031621</v>
      </c>
      <c r="TA2">
        <f t="shared" si="48"/>
        <v>0</v>
      </c>
      <c r="TB2">
        <f t="shared" si="48"/>
        <v>-11183400.31084596</v>
      </c>
      <c r="TC2">
        <f t="shared" si="48"/>
        <v>-20305183.933103688</v>
      </c>
      <c r="TD2">
        <f t="shared" si="48"/>
        <v>-28325384.176605329</v>
      </c>
      <c r="TE2">
        <f t="shared" si="48"/>
        <v>-34892707.810238406</v>
      </c>
      <c r="TF2">
        <f t="shared" si="48"/>
        <v>-39128382.263111383</v>
      </c>
      <c r="TG2">
        <f t="shared" si="48"/>
        <v>-41135412.213893488</v>
      </c>
      <c r="TH2">
        <f t="shared" si="48"/>
        <v>-41655445.220300205</v>
      </c>
      <c r="TI2">
        <f t="shared" si="48"/>
        <v>-41674758.406330995</v>
      </c>
      <c r="TJ2">
        <f t="shared" si="48"/>
        <v>-41872253.940363497</v>
      </c>
      <c r="TK2">
        <f t="shared" si="48"/>
        <v>-42163835.822469458</v>
      </c>
      <c r="TL2">
        <f t="shared" si="48"/>
        <v>-42525922.993962295</v>
      </c>
      <c r="TM2">
        <f t="shared" si="48"/>
        <v>-42970556.43082276</v>
      </c>
      <c r="TN2">
        <f t="shared" si="48"/>
        <v>0</v>
      </c>
      <c r="TO2">
        <f t="shared" si="48"/>
        <v>7847342.337362472</v>
      </c>
      <c r="TP2">
        <f t="shared" si="48"/>
        <v>11238739.319744769</v>
      </c>
      <c r="TQ2">
        <f t="shared" si="48"/>
        <v>13275708.164118346</v>
      </c>
      <c r="TR2">
        <f t="shared" si="48"/>
        <v>13557364.582197715</v>
      </c>
      <c r="TS2">
        <f t="shared" si="48"/>
        <v>10173906.462546181</v>
      </c>
      <c r="TT2">
        <f t="shared" si="48"/>
        <v>3576617.2145272577</v>
      </c>
      <c r="TU2">
        <f t="shared" si="48"/>
        <v>-6293720.0838098796</v>
      </c>
      <c r="TV2">
        <f t="shared" si="48"/>
        <v>-17008792.795381762</v>
      </c>
      <c r="TW2">
        <f t="shared" si="48"/>
        <v>-27587025.200613156</v>
      </c>
      <c r="TX2">
        <f t="shared" si="48"/>
        <v>-39866245.101411387</v>
      </c>
      <c r="TY2">
        <f t="shared" si="48"/>
        <v>-50705350.435202837</v>
      </c>
      <c r="TZ2">
        <f t="shared" si="48"/>
        <v>-59869753.095092043</v>
      </c>
      <c r="UA2">
        <f t="shared" si="48"/>
        <v>0</v>
      </c>
      <c r="UB2">
        <f t="shared" si="48"/>
        <v>1002213.7295966595</v>
      </c>
      <c r="UC2">
        <f t="shared" si="48"/>
        <v>1968288.5514450327</v>
      </c>
      <c r="UD2">
        <f t="shared" si="48"/>
        <v>3031420.823513465</v>
      </c>
      <c r="UE2">
        <f t="shared" si="48"/>
        <v>4032942.665714269</v>
      </c>
      <c r="UF2">
        <f t="shared" si="48"/>
        <v>5032177.1560228709</v>
      </c>
      <c r="UG2">
        <f t="shared" si="48"/>
        <v>5937527.89596962</v>
      </c>
      <c r="UH2">
        <f t="shared" si="48"/>
        <v>6723462.7506654281</v>
      </c>
      <c r="UI2">
        <f t="shared" si="48"/>
        <v>7441557.5180729311</v>
      </c>
      <c r="UJ2">
        <f t="shared" si="48"/>
        <v>8030701.0442832448</v>
      </c>
      <c r="UK2">
        <f t="shared" si="48"/>
        <v>8642994.2876738347</v>
      </c>
      <c r="UL2">
        <f t="shared" si="48"/>
        <v>9096091.4305570126</v>
      </c>
      <c r="UM2">
        <f t="shared" si="48"/>
        <v>9380766.4745601304</v>
      </c>
      <c r="UN2">
        <f t="shared" si="48"/>
        <v>0</v>
      </c>
      <c r="UO2">
        <f t="shared" si="48"/>
        <v>2119636.5804568655</v>
      </c>
      <c r="UP2">
        <f t="shared" si="48"/>
        <v>4800116.8958622348</v>
      </c>
      <c r="UQ2">
        <f t="shared" si="48"/>
        <v>7886467.0537478998</v>
      </c>
      <c r="UR2">
        <f t="shared" si="48"/>
        <v>11107288.87860175</v>
      </c>
      <c r="US2">
        <f t="shared" si="48"/>
        <v>14078681.292861208</v>
      </c>
      <c r="UT2">
        <f t="shared" si="48"/>
        <v>17091089.753082011</v>
      </c>
      <c r="UU2">
        <f t="shared" si="48"/>
        <v>19432663.561886065</v>
      </c>
      <c r="UV2">
        <f t="shared" si="48"/>
        <v>22714566.993157826</v>
      </c>
      <c r="UW2">
        <f t="shared" si="48"/>
        <v>24653501.517687567</v>
      </c>
      <c r="UX2">
        <f t="shared" si="48"/>
        <v>27096342.29297217</v>
      </c>
      <c r="UY2">
        <f t="shared" si="48"/>
        <v>29674705.164627604</v>
      </c>
      <c r="UZ2">
        <f t="shared" si="48"/>
        <v>32745335.793964922</v>
      </c>
      <c r="VA2">
        <f t="shared" si="48"/>
        <v>0</v>
      </c>
      <c r="VB2">
        <f t="shared" si="48"/>
        <v>5099129.1725334972</v>
      </c>
      <c r="VC2">
        <f t="shared" si="48"/>
        <v>10677118.13117115</v>
      </c>
      <c r="VD2">
        <f t="shared" si="48"/>
        <v>16589693.129439656</v>
      </c>
      <c r="VE2">
        <f t="shared" si="48"/>
        <v>22393523.658576299</v>
      </c>
      <c r="VF2">
        <f t="shared" si="48"/>
        <v>27678803.606441505</v>
      </c>
      <c r="VG2">
        <f t="shared" si="48"/>
        <v>33427861.91417243</v>
      </c>
      <c r="VH2">
        <f t="shared" si="48"/>
        <v>38979944.696640193</v>
      </c>
      <c r="VI2">
        <f t="shared" si="48"/>
        <v>44526651.560734995</v>
      </c>
      <c r="VJ2">
        <f t="shared" ref="VJ2:WZ2" si="49">INDEX(VJ11:VJ29,$B$2,)</f>
        <v>49815431.887317851</v>
      </c>
      <c r="VK2">
        <f t="shared" si="49"/>
        <v>54818196.881179318</v>
      </c>
      <c r="VL2">
        <f t="shared" si="49"/>
        <v>59487919.831286021</v>
      </c>
      <c r="VM2">
        <f t="shared" si="49"/>
        <v>63824108.348929517</v>
      </c>
      <c r="VN2">
        <f t="shared" si="49"/>
        <v>0</v>
      </c>
      <c r="VO2">
        <f t="shared" si="49"/>
        <v>7154132.0075180419</v>
      </c>
      <c r="VP2">
        <f t="shared" si="49"/>
        <v>17287010.152125821</v>
      </c>
      <c r="VQ2">
        <f t="shared" si="49"/>
        <v>29473880.416369405</v>
      </c>
      <c r="VR2">
        <f t="shared" si="49"/>
        <v>42459379.386330307</v>
      </c>
      <c r="VS2">
        <f t="shared" si="49"/>
        <v>55702437.41974543</v>
      </c>
      <c r="VT2">
        <f t="shared" si="49"/>
        <v>68523234.656245232</v>
      </c>
      <c r="VU2">
        <f t="shared" si="49"/>
        <v>78089744.957953125</v>
      </c>
      <c r="VV2">
        <f t="shared" si="49"/>
        <v>93622334.651467532</v>
      </c>
      <c r="VW2">
        <f t="shared" si="49"/>
        <v>101269072.58562572</v>
      </c>
      <c r="VX2">
        <f t="shared" si="49"/>
        <v>111990842.29573156</v>
      </c>
      <c r="VY2">
        <f t="shared" si="49"/>
        <v>123685742.36362915</v>
      </c>
      <c r="VZ2">
        <f t="shared" si="49"/>
        <v>139569128.00796571</v>
      </c>
      <c r="WA2">
        <f t="shared" si="49"/>
        <v>0</v>
      </c>
      <c r="WB2">
        <f t="shared" si="49"/>
        <v>2060217.787534378</v>
      </c>
      <c r="WC2">
        <f t="shared" si="49"/>
        <v>4096183.6008922299</v>
      </c>
      <c r="WD2">
        <f t="shared" si="49"/>
        <v>6067791.5260970509</v>
      </c>
      <c r="WE2">
        <f t="shared" si="49"/>
        <v>7971239.66500693</v>
      </c>
      <c r="WF2">
        <f t="shared" si="49"/>
        <v>9728117.6426397134</v>
      </c>
      <c r="WG2">
        <f t="shared" si="49"/>
        <v>11265727.97306536</v>
      </c>
      <c r="WH2">
        <f t="shared" si="49"/>
        <v>12292979.744499821</v>
      </c>
      <c r="WI2">
        <f t="shared" si="49"/>
        <v>13995566.544147652</v>
      </c>
      <c r="WJ2">
        <f t="shared" si="49"/>
        <v>14559441.276505588</v>
      </c>
      <c r="WK2">
        <f t="shared" si="49"/>
        <v>15677119.190859813</v>
      </c>
      <c r="WL2">
        <f t="shared" si="49"/>
        <v>16941892.420998637</v>
      </c>
      <c r="WM2">
        <f t="shared" si="49"/>
        <v>18699454.35802047</v>
      </c>
      <c r="WN2">
        <f t="shared" si="49"/>
        <v>0</v>
      </c>
      <c r="WO2">
        <f t="shared" si="49"/>
        <v>13914669.021123091</v>
      </c>
      <c r="WP2">
        <f t="shared" si="49"/>
        <v>29406619.269780271</v>
      </c>
      <c r="WQ2">
        <f t="shared" si="49"/>
        <v>47480339.864253499</v>
      </c>
      <c r="WR2">
        <f t="shared" si="49"/>
        <v>65951188.515200838</v>
      </c>
      <c r="WS2">
        <f t="shared" si="49"/>
        <v>82423989.62219131</v>
      </c>
      <c r="WT2">
        <f t="shared" si="49"/>
        <v>97671405.547743514</v>
      </c>
      <c r="WU2">
        <f t="shared" si="49"/>
        <v>106378265.80085057</v>
      </c>
      <c r="WV2">
        <f t="shared" si="49"/>
        <v>122253325.53320046</v>
      </c>
      <c r="WW2">
        <f t="shared" si="49"/>
        <v>127324369.6022716</v>
      </c>
      <c r="WX2">
        <f t="shared" si="49"/>
        <v>134462014.68663919</v>
      </c>
      <c r="WY2">
        <f t="shared" si="49"/>
        <v>143723962.0904755</v>
      </c>
      <c r="WZ2">
        <f t="shared" si="49"/>
        <v>159248647.5909228</v>
      </c>
      <c r="XA2">
        <f t="shared" ref="XA2:ZL2" si="50">INDEX(XA11:XA29,$B$2,)</f>
        <v>6</v>
      </c>
      <c r="XB2" t="str">
        <f t="shared" si="50"/>
        <v>Pirkanmaa</v>
      </c>
      <c r="XC2">
        <f t="shared" si="50"/>
        <v>0</v>
      </c>
      <c r="XD2">
        <f t="shared" si="50"/>
        <v>656382.6623865302</v>
      </c>
      <c r="XE2">
        <f t="shared" si="50"/>
        <v>1274465.1891986509</v>
      </c>
      <c r="XF2">
        <f t="shared" si="50"/>
        <v>1855921.6423739251</v>
      </c>
      <c r="XG2">
        <f t="shared" si="50"/>
        <v>2402926.9528453723</v>
      </c>
      <c r="XH2">
        <f t="shared" si="50"/>
        <v>2913247.9984890469</v>
      </c>
      <c r="XI2">
        <f t="shared" si="50"/>
        <v>3387653.5839272374</v>
      </c>
      <c r="XJ2">
        <f t="shared" si="50"/>
        <v>3830591.115141551</v>
      </c>
      <c r="XK2">
        <f t="shared" si="50"/>
        <v>4242944.8164730221</v>
      </c>
      <c r="XL2">
        <f t="shared" si="50"/>
        <v>4622786.7154366095</v>
      </c>
      <c r="XM2">
        <f t="shared" si="50"/>
        <v>4973908.9087239662</v>
      </c>
      <c r="XN2">
        <f t="shared" si="50"/>
        <v>5300040.3933276795</v>
      </c>
      <c r="XO2">
        <f t="shared" si="50"/>
        <v>5602632.7919422993</v>
      </c>
      <c r="XP2">
        <f t="shared" si="50"/>
        <v>0</v>
      </c>
      <c r="XQ2">
        <f t="shared" si="50"/>
        <v>28044.471801184889</v>
      </c>
      <c r="XR2">
        <f t="shared" si="50"/>
        <v>28044.471801184889</v>
      </c>
      <c r="XS2">
        <f t="shared" si="50"/>
        <v>28044.471801184889</v>
      </c>
      <c r="XT2">
        <f t="shared" si="50"/>
        <v>28044.471801184889</v>
      </c>
      <c r="XU2">
        <f t="shared" si="50"/>
        <v>28044.471801184889</v>
      </c>
      <c r="XV2">
        <f t="shared" si="50"/>
        <v>503164.49341057299</v>
      </c>
      <c r="XW2">
        <f t="shared" si="50"/>
        <v>1269604.874019701</v>
      </c>
      <c r="XX2">
        <f t="shared" si="50"/>
        <v>1991216.3145321372</v>
      </c>
      <c r="XY2">
        <f t="shared" si="50"/>
        <v>2488623.0143501824</v>
      </c>
      <c r="XZ2">
        <f t="shared" si="50"/>
        <v>2790668.3764885436</v>
      </c>
      <c r="YA2">
        <f t="shared" si="50"/>
        <v>2938346.1408091742</v>
      </c>
      <c r="YB2">
        <f t="shared" si="50"/>
        <v>2981308.9330372824</v>
      </c>
      <c r="YC2">
        <f t="shared" si="50"/>
        <v>0</v>
      </c>
      <c r="YD2">
        <f t="shared" si="50"/>
        <v>9476647.4838557467</v>
      </c>
      <c r="YE2">
        <f t="shared" si="50"/>
        <v>14694748.254163459</v>
      </c>
      <c r="YF2">
        <f t="shared" si="50"/>
        <v>19417539.510905646</v>
      </c>
      <c r="YG2">
        <f t="shared" si="50"/>
        <v>22992453.866507649</v>
      </c>
      <c r="YH2">
        <f t="shared" si="50"/>
        <v>24992139.647046406</v>
      </c>
      <c r="YI2">
        <f t="shared" si="50"/>
        <v>25227091.558952905</v>
      </c>
      <c r="YJ2">
        <f t="shared" si="50"/>
        <v>25227091.558952905</v>
      </c>
      <c r="YK2">
        <f t="shared" si="50"/>
        <v>25227091.558952905</v>
      </c>
      <c r="YL2">
        <f t="shared" si="50"/>
        <v>25227091.558952905</v>
      </c>
      <c r="YM2">
        <f t="shared" si="50"/>
        <v>25227091.558952905</v>
      </c>
      <c r="YN2">
        <f t="shared" si="50"/>
        <v>25227091.558952905</v>
      </c>
      <c r="YO2">
        <f t="shared" si="50"/>
        <v>25227091.558952905</v>
      </c>
      <c r="YP2">
        <f t="shared" si="50"/>
        <v>0</v>
      </c>
      <c r="YQ2">
        <f t="shared" si="50"/>
        <v>1326456.897161531</v>
      </c>
      <c r="YR2">
        <f t="shared" si="50"/>
        <v>2633829.1227121791</v>
      </c>
      <c r="YS2">
        <f t="shared" si="50"/>
        <v>3962862.387864212</v>
      </c>
      <c r="YT2">
        <f t="shared" si="50"/>
        <v>5256427.771557794</v>
      </c>
      <c r="YU2">
        <f t="shared" si="50"/>
        <v>6562829.1639572047</v>
      </c>
      <c r="YV2">
        <f t="shared" si="50"/>
        <v>7786547.5392681351</v>
      </c>
      <c r="YW2">
        <f t="shared" si="50"/>
        <v>8889958.7685306314</v>
      </c>
      <c r="YX2">
        <f t="shared" si="50"/>
        <v>9923115.2123032454</v>
      </c>
      <c r="YY2">
        <f t="shared" si="50"/>
        <v>10840545.384889834</v>
      </c>
      <c r="YZ2">
        <f t="shared" si="50"/>
        <v>11772049.091492308</v>
      </c>
      <c r="ZA2">
        <f t="shared" si="50"/>
        <v>12561154.888977468</v>
      </c>
      <c r="ZB2">
        <f t="shared" si="50"/>
        <v>13247878.087961882</v>
      </c>
      <c r="ZC2">
        <f t="shared" si="50"/>
        <v>0</v>
      </c>
      <c r="ZD2">
        <f t="shared" si="50"/>
        <v>2816600.9245184814</v>
      </c>
      <c r="ZE2">
        <f t="shared" si="50"/>
        <v>5928737.5392328538</v>
      </c>
      <c r="ZF2">
        <f t="shared" si="50"/>
        <v>9364607.6041459534</v>
      </c>
      <c r="ZG2">
        <f t="shared" si="50"/>
        <v>12839957.100961443</v>
      </c>
      <c r="ZH2">
        <f t="shared" si="50"/>
        <v>16130273.499138094</v>
      </c>
      <c r="ZI2">
        <f t="shared" si="50"/>
        <v>19462976.648428474</v>
      </c>
      <c r="ZJ2">
        <f t="shared" si="50"/>
        <v>22159304.040477633</v>
      </c>
      <c r="ZK2">
        <f t="shared" si="50"/>
        <v>25676541.770192049</v>
      </c>
      <c r="ZL2">
        <f t="shared" si="50"/>
        <v>27953505.084319063</v>
      </c>
      <c r="ZM2">
        <f t="shared" ref="ZM2:ABO2" si="51">INDEX(ZM11:ZM29,$B$2,)</f>
        <v>30634264.861297458</v>
      </c>
      <c r="ZN2">
        <f t="shared" si="51"/>
        <v>33398863.202111773</v>
      </c>
      <c r="ZO2">
        <f t="shared" si="51"/>
        <v>36628770.677071258</v>
      </c>
      <c r="ZP2">
        <f t="shared" si="51"/>
        <v>0</v>
      </c>
      <c r="ZQ2">
        <f t="shared" si="51"/>
        <v>6439610.0350072719</v>
      </c>
      <c r="ZR2">
        <f t="shared" si="51"/>
        <v>13169200.926010866</v>
      </c>
      <c r="ZS2">
        <f t="shared" si="51"/>
        <v>20040576.860139791</v>
      </c>
      <c r="ZT2">
        <f t="shared" si="51"/>
        <v>26734763.190455392</v>
      </c>
      <c r="ZU2">
        <f t="shared" si="51"/>
        <v>32867094.179564238</v>
      </c>
      <c r="ZV2">
        <f t="shared" si="51"/>
        <v>39373272.652780227</v>
      </c>
      <c r="ZW2">
        <f t="shared" si="51"/>
        <v>45655304.72723119</v>
      </c>
      <c r="ZX2">
        <f t="shared" si="51"/>
        <v>51924956.046400666</v>
      </c>
      <c r="ZY2">
        <f t="shared" si="51"/>
        <v>57825833.502685666</v>
      </c>
      <c r="ZZ2">
        <f t="shared" si="51"/>
        <v>63488344.32516095</v>
      </c>
      <c r="AAA2">
        <f t="shared" si="51"/>
        <v>68814900.213788107</v>
      </c>
      <c r="AAB2">
        <f t="shared" si="51"/>
        <v>73876117.163219973</v>
      </c>
      <c r="AAC2">
        <f t="shared" si="51"/>
        <v>0</v>
      </c>
      <c r="AAD2">
        <f t="shared" si="51"/>
        <v>7224099.6694577038</v>
      </c>
      <c r="AAE2">
        <f t="shared" si="51"/>
        <v>17393001.050136253</v>
      </c>
      <c r="AAF2">
        <f t="shared" si="51"/>
        <v>29579871.314379837</v>
      </c>
      <c r="AAG2">
        <f t="shared" si="51"/>
        <v>42572184.481769107</v>
      </c>
      <c r="AAH2">
        <f t="shared" si="51"/>
        <v>55823963.608723193</v>
      </c>
      <c r="AAI2">
        <f t="shared" si="51"/>
        <v>68699743.148283795</v>
      </c>
      <c r="AAJ2">
        <f t="shared" si="51"/>
        <v>78350237.730929911</v>
      </c>
      <c r="AAK2">
        <f t="shared" si="51"/>
        <v>93882827.424444303</v>
      </c>
      <c r="AAL2">
        <f t="shared" si="51"/>
        <v>101621096.95903258</v>
      </c>
      <c r="AAM2">
        <f t="shared" si="51"/>
        <v>112342866.66913845</v>
      </c>
      <c r="AAN2">
        <f t="shared" si="51"/>
        <v>124037766.73703603</v>
      </c>
      <c r="AAO2">
        <f t="shared" si="51"/>
        <v>139921152.3813726</v>
      </c>
      <c r="AAP2">
        <f t="shared" si="51"/>
        <v>0</v>
      </c>
      <c r="AAQ2">
        <f t="shared" si="51"/>
        <v>3241460.5687935702</v>
      </c>
      <c r="AAR2">
        <f t="shared" si="51"/>
        <v>6284461.1546504265</v>
      </c>
      <c r="AAS2">
        <f t="shared" si="51"/>
        <v>9205914.0663526561</v>
      </c>
      <c r="AAT2">
        <f t="shared" si="51"/>
        <v>11930915.768011644</v>
      </c>
      <c r="AAU2">
        <f t="shared" si="51"/>
        <v>14492465.849923095</v>
      </c>
      <c r="AAV2">
        <f t="shared" si="51"/>
        <v>16834960.501577873</v>
      </c>
      <c r="AAW2">
        <f t="shared" si="51"/>
        <v>18776678.79276669</v>
      </c>
      <c r="AAX2">
        <f t="shared" si="51"/>
        <v>21183691.61652308</v>
      </c>
      <c r="AAY2">
        <f t="shared" si="51"/>
        <v>22630733.940717176</v>
      </c>
      <c r="AAZ2">
        <f t="shared" si="51"/>
        <v>24456067.26076952</v>
      </c>
      <c r="ABA2">
        <f t="shared" si="51"/>
        <v>26364312.643105682</v>
      </c>
      <c r="ABB2">
        <f t="shared" si="51"/>
        <v>28604696.036233559</v>
      </c>
      <c r="ABC2">
        <f t="shared" si="51"/>
        <v>0</v>
      </c>
      <c r="ABD2">
        <f t="shared" si="51"/>
        <v>31209302.712982021</v>
      </c>
      <c r="ABE2">
        <f t="shared" si="51"/>
        <v>61406487.707905881</v>
      </c>
      <c r="ABF2">
        <f t="shared" si="51"/>
        <v>93455337.857963189</v>
      </c>
      <c r="ABG2">
        <f t="shared" si="51"/>
        <v>124757673.60390958</v>
      </c>
      <c r="ABH2">
        <f t="shared" si="51"/>
        <v>153810058.41864246</v>
      </c>
      <c r="ABI2">
        <f t="shared" si="51"/>
        <v>181275410.1266292</v>
      </c>
      <c r="ABJ2">
        <f t="shared" si="51"/>
        <v>204158771.6080502</v>
      </c>
      <c r="ABK2">
        <f t="shared" si="51"/>
        <v>234052384.75982139</v>
      </c>
      <c r="ABL2">
        <f t="shared" si="51"/>
        <v>253210216.16038403</v>
      </c>
      <c r="ABM2">
        <f t="shared" si="51"/>
        <v>275685261.05202407</v>
      </c>
      <c r="ABN2">
        <f t="shared" si="51"/>
        <v>298642475.77810884</v>
      </c>
      <c r="ABO2">
        <f t="shared" si="51"/>
        <v>326089647.62979168</v>
      </c>
      <c r="ABQ2">
        <f t="shared" ref="ABQ2:ABR2" si="52">INDEX(ABQ11:ABQ29,$B$2,)</f>
        <v>6</v>
      </c>
      <c r="ABR2" t="str">
        <f t="shared" si="52"/>
        <v>Pirkanmaa</v>
      </c>
      <c r="ABS2">
        <f t="shared" ref="ABS2:ACK2" si="53">INDEX(ABS11:ABS29,$B$2,)</f>
        <v>0</v>
      </c>
      <c r="ABT2">
        <f t="shared" si="53"/>
        <v>1252840.4232382146</v>
      </c>
      <c r="ABU2">
        <f t="shared" si="53"/>
        <v>2451585.9858895629</v>
      </c>
      <c r="ABV2">
        <f t="shared" si="53"/>
        <v>3582817.5739608575</v>
      </c>
      <c r="ABW2">
        <f t="shared" si="53"/>
        <v>4642015.9311389606</v>
      </c>
      <c r="ABX2">
        <f t="shared" si="53"/>
        <v>5601960.5711969836</v>
      </c>
      <c r="ABY2">
        <f t="shared" si="53"/>
        <v>6554809.8849779917</v>
      </c>
      <c r="ABZ2">
        <f t="shared" si="53"/>
        <v>7424059.9236015007</v>
      </c>
      <c r="ACA2">
        <f t="shared" si="53"/>
        <v>8257223.2493106155</v>
      </c>
      <c r="ACB2">
        <f t="shared" si="53"/>
        <v>9032980.3767039087</v>
      </c>
      <c r="ACC2">
        <f t="shared" si="53"/>
        <v>9724789.7727311198</v>
      </c>
      <c r="ACD2">
        <f t="shared" si="53"/>
        <v>10428636.140032571</v>
      </c>
      <c r="ACE2">
        <f t="shared" si="53"/>
        <v>11120301.281561613</v>
      </c>
      <c r="ACG2">
        <f t="shared" si="53"/>
        <v>6</v>
      </c>
      <c r="ACH2" t="str">
        <f t="shared" si="53"/>
        <v>Pirkanmaa</v>
      </c>
      <c r="ACI2">
        <f t="shared" si="53"/>
        <v>209799</v>
      </c>
      <c r="ACJ2">
        <f t="shared" si="53"/>
        <v>3666388</v>
      </c>
      <c r="ACK2">
        <f t="shared" si="53"/>
        <v>5.7222257982515762E-2</v>
      </c>
      <c r="ACM2">
        <f t="shared" ref="ACM2:AEX2" si="54">INDEX(ACM11:ACM29,$B$2,)</f>
        <v>6</v>
      </c>
      <c r="ACN2" t="str">
        <f t="shared" si="54"/>
        <v>Pirkanmaa</v>
      </c>
      <c r="ACO2">
        <f t="shared" si="54"/>
        <v>2180</v>
      </c>
      <c r="ACP2">
        <f t="shared" si="54"/>
        <v>1167</v>
      </c>
      <c r="ACQ2">
        <f t="shared" si="54"/>
        <v>869</v>
      </c>
      <c r="ACR2">
        <f t="shared" si="54"/>
        <v>5081</v>
      </c>
      <c r="ACS2">
        <f t="shared" si="54"/>
        <v>14264</v>
      </c>
      <c r="ACT2">
        <f t="shared" si="54"/>
        <v>8639</v>
      </c>
      <c r="ACU2">
        <f t="shared" si="54"/>
        <v>4233</v>
      </c>
      <c r="ACV2">
        <f t="shared" si="54"/>
        <v>2463</v>
      </c>
      <c r="ACW2">
        <f t="shared" si="54"/>
        <v>1509</v>
      </c>
      <c r="ACX2">
        <f t="shared" si="54"/>
        <v>1268</v>
      </c>
      <c r="ACY2">
        <f t="shared" si="54"/>
        <v>1121</v>
      </c>
      <c r="ACZ2">
        <f t="shared" si="54"/>
        <v>929</v>
      </c>
      <c r="ADA2">
        <f t="shared" si="54"/>
        <v>1030</v>
      </c>
      <c r="ADB2">
        <f t="shared" si="54"/>
        <v>833</v>
      </c>
      <c r="ADC2">
        <f t="shared" si="54"/>
        <v>449</v>
      </c>
      <c r="ADD2">
        <f t="shared" si="54"/>
        <v>444</v>
      </c>
      <c r="ADE2">
        <f t="shared" si="54"/>
        <v>0</v>
      </c>
      <c r="ADF2">
        <f t="shared" si="54"/>
        <v>6</v>
      </c>
      <c r="ADG2" t="str">
        <f t="shared" si="54"/>
        <v>Pirkanmaa</v>
      </c>
      <c r="ADH2">
        <f t="shared" si="54"/>
        <v>2026</v>
      </c>
      <c r="ADI2">
        <f t="shared" si="54"/>
        <v>1045</v>
      </c>
      <c r="ADJ2">
        <f t="shared" si="54"/>
        <v>702</v>
      </c>
      <c r="ADK2">
        <f t="shared" si="54"/>
        <v>3173</v>
      </c>
      <c r="ADL2">
        <f t="shared" si="54"/>
        <v>11482</v>
      </c>
      <c r="ADM2">
        <f t="shared" si="54"/>
        <v>8474</v>
      </c>
      <c r="ADN2">
        <f t="shared" si="54"/>
        <v>4153</v>
      </c>
      <c r="ADO2">
        <f t="shared" si="54"/>
        <v>2270</v>
      </c>
      <c r="ADP2">
        <f t="shared" si="54"/>
        <v>1411</v>
      </c>
      <c r="ADQ2">
        <f t="shared" si="54"/>
        <v>1139</v>
      </c>
      <c r="ADR2">
        <f t="shared" si="54"/>
        <v>1110</v>
      </c>
      <c r="ADS2">
        <f t="shared" si="54"/>
        <v>769</v>
      </c>
      <c r="ADT2">
        <f t="shared" si="54"/>
        <v>731</v>
      </c>
      <c r="ADU2">
        <f t="shared" si="54"/>
        <v>639</v>
      </c>
      <c r="ADV2">
        <f t="shared" si="54"/>
        <v>363</v>
      </c>
      <c r="ADW2">
        <f t="shared" si="54"/>
        <v>386</v>
      </c>
      <c r="ADX2">
        <f t="shared" si="54"/>
        <v>0</v>
      </c>
      <c r="ADY2">
        <f t="shared" si="54"/>
        <v>6</v>
      </c>
      <c r="ADZ2" t="str">
        <f t="shared" si="54"/>
        <v>Pirkanmaa</v>
      </c>
      <c r="AEA2">
        <f t="shared" si="54"/>
        <v>154</v>
      </c>
      <c r="AEB2">
        <f t="shared" si="54"/>
        <v>122</v>
      </c>
      <c r="AEC2">
        <f t="shared" si="54"/>
        <v>167</v>
      </c>
      <c r="AED2">
        <f t="shared" si="54"/>
        <v>1908</v>
      </c>
      <c r="AEE2">
        <f t="shared" si="54"/>
        <v>2782</v>
      </c>
      <c r="AEF2">
        <f t="shared" si="54"/>
        <v>165</v>
      </c>
      <c r="AEG2">
        <f t="shared" si="54"/>
        <v>80</v>
      </c>
      <c r="AEH2">
        <f t="shared" si="54"/>
        <v>193</v>
      </c>
      <c r="AEI2">
        <f t="shared" si="54"/>
        <v>98</v>
      </c>
      <c r="AEJ2">
        <f t="shared" si="54"/>
        <v>129</v>
      </c>
      <c r="AEK2">
        <f t="shared" si="54"/>
        <v>11</v>
      </c>
      <c r="AEL2">
        <f t="shared" si="54"/>
        <v>160</v>
      </c>
      <c r="AEM2">
        <f t="shared" si="54"/>
        <v>299</v>
      </c>
      <c r="AEN2">
        <f t="shared" si="54"/>
        <v>194</v>
      </c>
      <c r="AEO2">
        <f t="shared" si="54"/>
        <v>86</v>
      </c>
      <c r="AEP2">
        <f t="shared" si="54"/>
        <v>58</v>
      </c>
      <c r="AEQ2">
        <f t="shared" si="54"/>
        <v>0</v>
      </c>
      <c r="AER2">
        <f t="shared" si="54"/>
        <v>6</v>
      </c>
      <c r="AES2" t="str">
        <f t="shared" si="54"/>
        <v>Pirkanmaa</v>
      </c>
      <c r="AET2">
        <f t="shared" si="54"/>
        <v>6114.5434898143949</v>
      </c>
      <c r="AEU2">
        <f t="shared" si="54"/>
        <v>6158.6366517584966</v>
      </c>
      <c r="AEV2">
        <f t="shared" si="54"/>
        <v>7820.423421643115</v>
      </c>
      <c r="AEW2">
        <f t="shared" si="54"/>
        <v>5081.0607013454928</v>
      </c>
      <c r="AEX2">
        <f t="shared" si="54"/>
        <v>62.956070924137784</v>
      </c>
      <c r="AEY2">
        <f t="shared" ref="AEY2:AGU2" si="55">INDEX(AEY11:AEY29,$B$2,)</f>
        <v>2096.3109027270334</v>
      </c>
      <c r="AEZ2">
        <f t="shared" si="55"/>
        <v>3447.8455431193493</v>
      </c>
      <c r="AFA2">
        <f t="shared" si="55"/>
        <v>4357.5095477358063</v>
      </c>
      <c r="AFB2">
        <f t="shared" si="55"/>
        <v>5059.0327529400638</v>
      </c>
      <c r="AFC2">
        <f t="shared" si="55"/>
        <v>5603.7572002656443</v>
      </c>
      <c r="AFD2">
        <f t="shared" si="55"/>
        <v>5181.723255278639</v>
      </c>
      <c r="AFE2">
        <f t="shared" si="55"/>
        <v>4708.9896917592487</v>
      </c>
      <c r="AFF2">
        <f t="shared" si="55"/>
        <v>4255.6885662352624</v>
      </c>
      <c r="AFG2">
        <f t="shared" si="55"/>
        <v>4087.6747138720275</v>
      </c>
      <c r="AFH2">
        <f t="shared" si="55"/>
        <v>3522.9499939170396</v>
      </c>
      <c r="AFI2">
        <f t="shared" si="55"/>
        <v>14302.132324689321</v>
      </c>
      <c r="AFJ2">
        <f t="shared" si="55"/>
        <v>0</v>
      </c>
      <c r="AFK2">
        <f t="shared" si="55"/>
        <v>6</v>
      </c>
      <c r="AFL2" t="str">
        <f t="shared" si="55"/>
        <v>Pirkanmaa</v>
      </c>
      <c r="AFM2">
        <f t="shared" si="55"/>
        <v>11276.023804905046</v>
      </c>
      <c r="AFN2">
        <f t="shared" si="55"/>
        <v>11009.376277717914</v>
      </c>
      <c r="AFO2">
        <f t="shared" si="55"/>
        <v>11891.133590914435</v>
      </c>
      <c r="AFP2">
        <f t="shared" si="55"/>
        <v>6645.220642960292</v>
      </c>
      <c r="AFQ2">
        <f t="shared" si="55"/>
        <v>2440.9422038389644</v>
      </c>
      <c r="AFR2">
        <f t="shared" si="55"/>
        <v>2356.8719112865419</v>
      </c>
      <c r="AFS2">
        <f t="shared" si="55"/>
        <v>2384.8720559171898</v>
      </c>
      <c r="AFT2">
        <f t="shared" si="55"/>
        <v>2405.0284667910128</v>
      </c>
      <c r="AFU2">
        <f t="shared" si="55"/>
        <v>2432.396845741368</v>
      </c>
      <c r="AFV2">
        <f t="shared" si="55"/>
        <v>2460.3429209449432</v>
      </c>
      <c r="AFW2">
        <f t="shared" si="55"/>
        <v>3303.1806615548776</v>
      </c>
      <c r="AFX2">
        <f t="shared" si="55"/>
        <v>3312.9817768714929</v>
      </c>
      <c r="AFY2">
        <f t="shared" si="55"/>
        <v>3319.3090428445539</v>
      </c>
      <c r="AFZ2">
        <f t="shared" si="55"/>
        <v>4778.0989436456239</v>
      </c>
      <c r="AGA2">
        <f t="shared" si="55"/>
        <v>4785.49313170188</v>
      </c>
      <c r="AGB2">
        <f t="shared" si="55"/>
        <v>14504.371269241241</v>
      </c>
      <c r="AGC2">
        <f t="shared" si="55"/>
        <v>0</v>
      </c>
      <c r="AGD2">
        <f t="shared" si="55"/>
        <v>6</v>
      </c>
      <c r="AGE2" t="str">
        <f t="shared" si="55"/>
        <v>Pirkanmaa</v>
      </c>
      <c r="AGF2">
        <f t="shared" si="55"/>
        <v>-5161.4803150906509</v>
      </c>
      <c r="AGG2">
        <f t="shared" si="55"/>
        <v>-4850.7396259594179</v>
      </c>
      <c r="AGH2">
        <f t="shared" si="55"/>
        <v>-4070.7101692713195</v>
      </c>
      <c r="AGI2">
        <f t="shared" si="55"/>
        <v>-1564.1599416147992</v>
      </c>
      <c r="AGJ2">
        <f t="shared" si="55"/>
        <v>-2377.9861329148266</v>
      </c>
      <c r="AGK2">
        <f t="shared" si="55"/>
        <v>-260.56100855950854</v>
      </c>
      <c r="AGL2">
        <f t="shared" si="55"/>
        <v>1062.9734872021595</v>
      </c>
      <c r="AGM2">
        <f t="shared" si="55"/>
        <v>1952.4810809447936</v>
      </c>
      <c r="AGN2">
        <f t="shared" si="55"/>
        <v>2626.6359071986958</v>
      </c>
      <c r="AGO2">
        <f t="shared" si="55"/>
        <v>3143.4142793207011</v>
      </c>
      <c r="AGP2">
        <f t="shared" si="55"/>
        <v>1878.5425937237615</v>
      </c>
      <c r="AGQ2">
        <f t="shared" si="55"/>
        <v>1396.0079148877558</v>
      </c>
      <c r="AGR2">
        <f t="shared" si="55"/>
        <v>936.37952339070853</v>
      </c>
      <c r="AGS2">
        <f t="shared" si="55"/>
        <v>-690.42422977359638</v>
      </c>
      <c r="AGT2">
        <f t="shared" si="55"/>
        <v>-1262.5431377848404</v>
      </c>
      <c r="AGU2">
        <f t="shared" si="55"/>
        <v>-202.23894455192021</v>
      </c>
    </row>
    <row r="3" spans="1:879" x14ac:dyDescent="0.25">
      <c r="A3" t="s">
        <v>158</v>
      </c>
      <c r="B3">
        <v>12</v>
      </c>
      <c r="C3" t="str">
        <f t="shared" ref="C3:P3" si="56">INDEX(C33:C55,$B$3,)</f>
        <v>Pirkkala</v>
      </c>
      <c r="D3">
        <f t="shared" si="56"/>
        <v>184</v>
      </c>
      <c r="E3">
        <f t="shared" si="56"/>
        <v>184</v>
      </c>
      <c r="F3">
        <f t="shared" si="56"/>
        <v>182</v>
      </c>
      <c r="G3">
        <f t="shared" si="56"/>
        <v>182</v>
      </c>
      <c r="H3">
        <f t="shared" si="56"/>
        <v>182</v>
      </c>
      <c r="I3">
        <f t="shared" si="56"/>
        <v>182</v>
      </c>
      <c r="J3">
        <f t="shared" si="56"/>
        <v>182</v>
      </c>
      <c r="K3">
        <f t="shared" si="56"/>
        <v>182</v>
      </c>
      <c r="L3">
        <f t="shared" si="56"/>
        <v>182</v>
      </c>
      <c r="M3">
        <f t="shared" si="56"/>
        <v>182</v>
      </c>
      <c r="N3">
        <f t="shared" si="56"/>
        <v>181</v>
      </c>
      <c r="O3">
        <f t="shared" si="56"/>
        <v>180</v>
      </c>
      <c r="P3">
        <f t="shared" si="56"/>
        <v>180</v>
      </c>
      <c r="R3">
        <f t="shared" ref="R3:AV3" si="57">INDEX(R33:R55,$B$3,)</f>
        <v>604</v>
      </c>
      <c r="S3" t="str">
        <f t="shared" si="57"/>
        <v>Pirkkala</v>
      </c>
      <c r="T3">
        <f t="shared" si="57"/>
        <v>1271</v>
      </c>
      <c r="U3">
        <f t="shared" si="57"/>
        <v>1205</v>
      </c>
      <c r="V3">
        <f t="shared" si="57"/>
        <v>1131</v>
      </c>
      <c r="W3">
        <f t="shared" si="57"/>
        <v>1073</v>
      </c>
      <c r="X3">
        <f t="shared" si="57"/>
        <v>1026</v>
      </c>
      <c r="Y3">
        <f t="shared" si="57"/>
        <v>1000</v>
      </c>
      <c r="Z3">
        <f t="shared" si="57"/>
        <v>997</v>
      </c>
      <c r="AA3">
        <f t="shared" si="57"/>
        <v>997</v>
      </c>
      <c r="AB3">
        <f t="shared" si="57"/>
        <v>996</v>
      </c>
      <c r="AC3">
        <f t="shared" si="57"/>
        <v>995</v>
      </c>
      <c r="AD3">
        <f t="shared" si="57"/>
        <v>995</v>
      </c>
      <c r="AE3">
        <f t="shared" si="57"/>
        <v>994</v>
      </c>
      <c r="AF3">
        <f t="shared" si="57"/>
        <v>992</v>
      </c>
      <c r="AG3">
        <f t="shared" si="57"/>
        <v>0</v>
      </c>
      <c r="AH3">
        <f t="shared" si="57"/>
        <v>604</v>
      </c>
      <c r="AI3" t="str">
        <f t="shared" si="57"/>
        <v>Pirkkala</v>
      </c>
      <c r="AJ3">
        <f t="shared" si="57"/>
        <v>289</v>
      </c>
      <c r="AK3">
        <f t="shared" si="57"/>
        <v>269</v>
      </c>
      <c r="AL3">
        <f t="shared" si="57"/>
        <v>280</v>
      </c>
      <c r="AM3">
        <f t="shared" si="57"/>
        <v>261</v>
      </c>
      <c r="AN3">
        <f t="shared" si="57"/>
        <v>252</v>
      </c>
      <c r="AO3">
        <f t="shared" si="57"/>
        <v>232</v>
      </c>
      <c r="AP3">
        <f t="shared" si="57"/>
        <v>210</v>
      </c>
      <c r="AQ3">
        <f t="shared" si="57"/>
        <v>207</v>
      </c>
      <c r="AR3">
        <f t="shared" si="57"/>
        <v>207</v>
      </c>
      <c r="AS3">
        <f t="shared" si="57"/>
        <v>206</v>
      </c>
      <c r="AT3">
        <f t="shared" si="57"/>
        <v>206</v>
      </c>
      <c r="AU3">
        <f t="shared" si="57"/>
        <v>207</v>
      </c>
      <c r="AV3">
        <f t="shared" si="57"/>
        <v>206</v>
      </c>
      <c r="AX3">
        <f t="shared" ref="AX3:BL3" si="58">INDEX(AX33:AX55,$B$3,)</f>
        <v>604</v>
      </c>
      <c r="AY3" t="str">
        <f t="shared" si="58"/>
        <v>Pirkkala</v>
      </c>
      <c r="AZ3">
        <f t="shared" si="58"/>
        <v>1682</v>
      </c>
      <c r="BA3">
        <f t="shared" si="58"/>
        <v>1723</v>
      </c>
      <c r="BB3">
        <f t="shared" si="58"/>
        <v>1730</v>
      </c>
      <c r="BC3">
        <f t="shared" si="58"/>
        <v>1737</v>
      </c>
      <c r="BD3">
        <f t="shared" si="58"/>
        <v>1709</v>
      </c>
      <c r="BE3">
        <f t="shared" si="58"/>
        <v>1690</v>
      </c>
      <c r="BF3">
        <f t="shared" si="58"/>
        <v>1621</v>
      </c>
      <c r="BG3">
        <f t="shared" si="58"/>
        <v>1541</v>
      </c>
      <c r="BH3">
        <f t="shared" si="58"/>
        <v>1477</v>
      </c>
      <c r="BI3">
        <f t="shared" si="58"/>
        <v>1407</v>
      </c>
      <c r="BJ3">
        <f t="shared" si="58"/>
        <v>1353</v>
      </c>
      <c r="BK3">
        <f t="shared" si="58"/>
        <v>1307</v>
      </c>
      <c r="BL3">
        <f t="shared" si="58"/>
        <v>1284</v>
      </c>
      <c r="BN3">
        <f t="shared" ref="BN3:CB3" si="59">INDEX(BN33:BN55,$B$3,)</f>
        <v>604</v>
      </c>
      <c r="BO3" t="str">
        <f t="shared" si="59"/>
        <v>Pirkkala</v>
      </c>
      <c r="BP3">
        <f t="shared" si="59"/>
        <v>824</v>
      </c>
      <c r="BQ3">
        <f t="shared" si="59"/>
        <v>825</v>
      </c>
      <c r="BR3">
        <f t="shared" si="59"/>
        <v>809</v>
      </c>
      <c r="BS3">
        <f t="shared" si="59"/>
        <v>807</v>
      </c>
      <c r="BT3">
        <f t="shared" si="59"/>
        <v>847</v>
      </c>
      <c r="BU3">
        <f t="shared" si="59"/>
        <v>854</v>
      </c>
      <c r="BV3">
        <f t="shared" si="59"/>
        <v>879</v>
      </c>
      <c r="BW3">
        <f t="shared" si="59"/>
        <v>879</v>
      </c>
      <c r="BX3">
        <f t="shared" si="59"/>
        <v>880</v>
      </c>
      <c r="BY3">
        <f t="shared" si="59"/>
        <v>859</v>
      </c>
      <c r="BZ3">
        <f t="shared" si="59"/>
        <v>831</v>
      </c>
      <c r="CA3">
        <f t="shared" si="59"/>
        <v>812</v>
      </c>
      <c r="CB3">
        <f t="shared" si="59"/>
        <v>767</v>
      </c>
      <c r="CD3">
        <f t="shared" ref="CD3:CR3" si="60">INDEX(CD33:CD55,$B$3,)</f>
        <v>604</v>
      </c>
      <c r="CE3" t="str">
        <f t="shared" si="60"/>
        <v>Pirkkala</v>
      </c>
      <c r="CF3">
        <f t="shared" si="60"/>
        <v>696</v>
      </c>
      <c r="CG3">
        <f t="shared" si="60"/>
        <v>698</v>
      </c>
      <c r="CH3">
        <f t="shared" si="60"/>
        <v>766</v>
      </c>
      <c r="CI3">
        <f t="shared" si="60"/>
        <v>810</v>
      </c>
      <c r="CJ3">
        <f t="shared" si="60"/>
        <v>811</v>
      </c>
      <c r="CK3">
        <f t="shared" si="60"/>
        <v>797</v>
      </c>
      <c r="CL3">
        <f t="shared" si="60"/>
        <v>798</v>
      </c>
      <c r="CM3">
        <f t="shared" si="60"/>
        <v>835</v>
      </c>
      <c r="CN3">
        <f t="shared" si="60"/>
        <v>840</v>
      </c>
      <c r="CO3">
        <f t="shared" si="60"/>
        <v>863</v>
      </c>
      <c r="CP3">
        <f t="shared" si="60"/>
        <v>862</v>
      </c>
      <c r="CQ3">
        <f t="shared" si="60"/>
        <v>861</v>
      </c>
      <c r="CR3">
        <f t="shared" si="60"/>
        <v>842</v>
      </c>
      <c r="CT3">
        <f t="shared" ref="CT3:DH3" si="61">INDEX(CT33:CT55,$B$3,)</f>
        <v>604</v>
      </c>
      <c r="CU3" t="str">
        <f t="shared" si="61"/>
        <v>Pirkkala</v>
      </c>
      <c r="CV3">
        <f t="shared" si="61"/>
        <v>817</v>
      </c>
      <c r="CW3">
        <f t="shared" si="61"/>
        <v>846</v>
      </c>
      <c r="CX3">
        <f t="shared" si="61"/>
        <v>840</v>
      </c>
      <c r="CY3">
        <f t="shared" si="61"/>
        <v>843</v>
      </c>
      <c r="CZ3">
        <f t="shared" si="61"/>
        <v>864</v>
      </c>
      <c r="DA3">
        <f t="shared" si="61"/>
        <v>898</v>
      </c>
      <c r="DB3">
        <f t="shared" si="61"/>
        <v>922</v>
      </c>
      <c r="DC3">
        <f t="shared" si="61"/>
        <v>929</v>
      </c>
      <c r="DD3">
        <f t="shared" si="61"/>
        <v>941</v>
      </c>
      <c r="DE3">
        <f t="shared" si="61"/>
        <v>959</v>
      </c>
      <c r="DF3">
        <f t="shared" si="61"/>
        <v>977</v>
      </c>
      <c r="DG3">
        <f t="shared" si="61"/>
        <v>977</v>
      </c>
      <c r="DH3">
        <f t="shared" si="61"/>
        <v>998</v>
      </c>
      <c r="DJ3">
        <f t="shared" ref="DJ3:DX3" si="62">INDEX(DJ33:DJ55,$B$3,)</f>
        <v>604</v>
      </c>
      <c r="DK3" t="str">
        <f t="shared" si="62"/>
        <v>Pirkkala</v>
      </c>
      <c r="DL3">
        <f t="shared" si="62"/>
        <v>10185</v>
      </c>
      <c r="DM3">
        <f t="shared" si="62"/>
        <v>10202</v>
      </c>
      <c r="DN3">
        <f t="shared" si="62"/>
        <v>10219</v>
      </c>
      <c r="DO3">
        <f t="shared" si="62"/>
        <v>10227</v>
      </c>
      <c r="DP3">
        <f t="shared" si="62"/>
        <v>10248</v>
      </c>
      <c r="DQ3">
        <f t="shared" si="62"/>
        <v>10280</v>
      </c>
      <c r="DR3">
        <f t="shared" si="62"/>
        <v>10303</v>
      </c>
      <c r="DS3">
        <f t="shared" si="62"/>
        <v>10304</v>
      </c>
      <c r="DT3">
        <f t="shared" si="62"/>
        <v>10301</v>
      </c>
      <c r="DU3">
        <f t="shared" si="62"/>
        <v>10292</v>
      </c>
      <c r="DV3">
        <f t="shared" si="62"/>
        <v>10309</v>
      </c>
      <c r="DW3">
        <f t="shared" si="62"/>
        <v>10304</v>
      </c>
      <c r="DX3">
        <f t="shared" si="62"/>
        <v>10318</v>
      </c>
      <c r="DZ3">
        <f t="shared" ref="DZ3:EN3" si="63">INDEX(DZ33:DZ55,$B$3,)</f>
        <v>604</v>
      </c>
      <c r="EA3" t="str">
        <f t="shared" si="63"/>
        <v>Pirkkala</v>
      </c>
      <c r="EB3">
        <f t="shared" si="63"/>
        <v>2080</v>
      </c>
      <c r="EC3">
        <f t="shared" si="63"/>
        <v>2078</v>
      </c>
      <c r="ED3">
        <f t="shared" si="63"/>
        <v>2045</v>
      </c>
      <c r="EE3">
        <f t="shared" si="63"/>
        <v>2042</v>
      </c>
      <c r="EF3">
        <f t="shared" si="63"/>
        <v>2032</v>
      </c>
      <c r="EG3">
        <f t="shared" si="63"/>
        <v>1982</v>
      </c>
      <c r="EH3">
        <f t="shared" si="63"/>
        <v>1955</v>
      </c>
      <c r="EI3">
        <f t="shared" si="63"/>
        <v>1955</v>
      </c>
      <c r="EJ3">
        <f t="shared" si="63"/>
        <v>1979</v>
      </c>
      <c r="EK3">
        <f t="shared" si="63"/>
        <v>2014</v>
      </c>
      <c r="EL3">
        <f t="shared" si="63"/>
        <v>2042</v>
      </c>
      <c r="EM3">
        <f t="shared" si="63"/>
        <v>2071</v>
      </c>
      <c r="EN3">
        <f t="shared" si="63"/>
        <v>2088</v>
      </c>
      <c r="EP3">
        <f t="shared" ref="EP3:FD3" si="64">INDEX(EP33:EP55,$B$3,)</f>
        <v>604</v>
      </c>
      <c r="EQ3" t="str">
        <f t="shared" si="64"/>
        <v>Pirkkala</v>
      </c>
      <c r="ER3">
        <f t="shared" si="64"/>
        <v>1025</v>
      </c>
      <c r="ES3">
        <f t="shared" si="64"/>
        <v>1124</v>
      </c>
      <c r="ET3">
        <f t="shared" si="64"/>
        <v>1238</v>
      </c>
      <c r="EU3">
        <f t="shared" si="64"/>
        <v>1345</v>
      </c>
      <c r="EV3">
        <f t="shared" si="64"/>
        <v>1417</v>
      </c>
      <c r="EW3">
        <f t="shared" si="64"/>
        <v>1519</v>
      </c>
      <c r="EX3">
        <f t="shared" si="64"/>
        <v>1616</v>
      </c>
      <c r="EY3">
        <f t="shared" si="64"/>
        <v>1682</v>
      </c>
      <c r="EZ3">
        <f t="shared" si="64"/>
        <v>1694</v>
      </c>
      <c r="FA3">
        <f t="shared" si="64"/>
        <v>1747</v>
      </c>
      <c r="FB3">
        <f t="shared" si="64"/>
        <v>1777</v>
      </c>
      <c r="FC3">
        <f t="shared" si="64"/>
        <v>1785</v>
      </c>
      <c r="FD3">
        <f t="shared" si="64"/>
        <v>1766</v>
      </c>
      <c r="FF3">
        <f t="shared" ref="FF3:FT3" si="65">INDEX(FF33:FF55,$B$3,)</f>
        <v>604</v>
      </c>
      <c r="FG3" t="str">
        <f t="shared" si="65"/>
        <v>Pirkkala</v>
      </c>
      <c r="FH3">
        <f t="shared" si="65"/>
        <v>315</v>
      </c>
      <c r="FI3">
        <f t="shared" si="65"/>
        <v>332</v>
      </c>
      <c r="FJ3">
        <f t="shared" si="65"/>
        <v>356</v>
      </c>
      <c r="FK3">
        <f t="shared" si="65"/>
        <v>371</v>
      </c>
      <c r="FL3">
        <f t="shared" si="65"/>
        <v>405</v>
      </c>
      <c r="FM3">
        <f t="shared" si="65"/>
        <v>441</v>
      </c>
      <c r="FN3">
        <f t="shared" si="65"/>
        <v>463</v>
      </c>
      <c r="FO3">
        <f t="shared" si="65"/>
        <v>497</v>
      </c>
      <c r="FP3">
        <f t="shared" si="65"/>
        <v>564</v>
      </c>
      <c r="FQ3">
        <f t="shared" si="65"/>
        <v>584</v>
      </c>
      <c r="FR3">
        <f t="shared" si="65"/>
        <v>613</v>
      </c>
      <c r="FS3">
        <f t="shared" si="65"/>
        <v>676</v>
      </c>
      <c r="FT3">
        <f t="shared" si="65"/>
        <v>752</v>
      </c>
      <c r="FV3">
        <f t="shared" ref="FV3:GJ3" si="66">INDEX(FV33:FV55,$B$3,)</f>
        <v>604</v>
      </c>
      <c r="FW3" t="str">
        <f t="shared" si="66"/>
        <v>Pirkkala</v>
      </c>
      <c r="FX3">
        <f t="shared" si="66"/>
        <v>19368</v>
      </c>
      <c r="FY3">
        <f t="shared" si="66"/>
        <v>19486</v>
      </c>
      <c r="FZ3">
        <f t="shared" si="66"/>
        <v>19596</v>
      </c>
      <c r="GA3">
        <f t="shared" si="66"/>
        <v>19698</v>
      </c>
      <c r="GB3">
        <f t="shared" si="66"/>
        <v>19793</v>
      </c>
      <c r="GC3">
        <f t="shared" si="66"/>
        <v>19875</v>
      </c>
      <c r="GD3">
        <f t="shared" si="66"/>
        <v>19946</v>
      </c>
      <c r="GE3">
        <f t="shared" si="66"/>
        <v>20008</v>
      </c>
      <c r="GF3">
        <f t="shared" si="66"/>
        <v>20061</v>
      </c>
      <c r="GG3">
        <f t="shared" si="66"/>
        <v>20108</v>
      </c>
      <c r="GH3">
        <f t="shared" si="66"/>
        <v>20146</v>
      </c>
      <c r="GI3">
        <f t="shared" si="66"/>
        <v>20174</v>
      </c>
      <c r="GJ3">
        <f t="shared" si="66"/>
        <v>20193</v>
      </c>
      <c r="GL3">
        <f t="shared" ref="GL3:IW3" si="67">INDEX(GL33:GL55,$B$3,)</f>
        <v>604</v>
      </c>
      <c r="GM3" t="str">
        <f t="shared" si="67"/>
        <v>Pirkkala</v>
      </c>
      <c r="GN3">
        <f t="shared" si="67"/>
        <v>240</v>
      </c>
      <c r="GO3">
        <f t="shared" si="67"/>
        <v>246</v>
      </c>
      <c r="GP3">
        <f t="shared" si="67"/>
        <v>247</v>
      </c>
      <c r="GQ3">
        <f t="shared" si="67"/>
        <v>243</v>
      </c>
      <c r="GR3">
        <f t="shared" si="67"/>
        <v>269</v>
      </c>
      <c r="GS3">
        <f t="shared" si="67"/>
        <v>268</v>
      </c>
      <c r="GT3">
        <f t="shared" si="67"/>
        <v>247</v>
      </c>
      <c r="GU3">
        <f t="shared" si="67"/>
        <v>225</v>
      </c>
      <c r="GV3">
        <f t="shared" si="67"/>
        <v>215</v>
      </c>
      <c r="GW3">
        <f t="shared" si="67"/>
        <v>255</v>
      </c>
      <c r="GX3">
        <f t="shared" si="67"/>
        <v>228</v>
      </c>
      <c r="GY3">
        <f t="shared" si="67"/>
        <v>224</v>
      </c>
      <c r="GZ3">
        <f t="shared" si="67"/>
        <v>222</v>
      </c>
      <c r="HA3">
        <f t="shared" si="67"/>
        <v>215</v>
      </c>
      <c r="HB3">
        <f t="shared" si="67"/>
        <v>250</v>
      </c>
      <c r="HC3">
        <f t="shared" si="67"/>
        <v>239</v>
      </c>
      <c r="HD3">
        <f t="shared" si="67"/>
        <v>220</v>
      </c>
      <c r="HE3">
        <f t="shared" si="67"/>
        <v>213</v>
      </c>
      <c r="HF3">
        <f t="shared" si="67"/>
        <v>203</v>
      </c>
      <c r="HG3">
        <f t="shared" si="67"/>
        <v>186</v>
      </c>
      <c r="HH3">
        <f t="shared" si="67"/>
        <v>153</v>
      </c>
      <c r="HI3">
        <f t="shared" si="67"/>
        <v>145</v>
      </c>
      <c r="HJ3">
        <f t="shared" si="67"/>
        <v>115</v>
      </c>
      <c r="HK3">
        <f t="shared" si="67"/>
        <v>125</v>
      </c>
      <c r="HL3">
        <f t="shared" si="67"/>
        <v>141</v>
      </c>
      <c r="HM3">
        <f t="shared" si="67"/>
        <v>144</v>
      </c>
      <c r="HN3">
        <f t="shared" si="67"/>
        <v>161</v>
      </c>
      <c r="HO3">
        <f t="shared" si="67"/>
        <v>217</v>
      </c>
      <c r="HP3">
        <f t="shared" si="67"/>
        <v>201</v>
      </c>
      <c r="HQ3">
        <f t="shared" si="67"/>
        <v>203</v>
      </c>
      <c r="HR3">
        <f t="shared" si="67"/>
        <v>229</v>
      </c>
      <c r="HS3">
        <f t="shared" si="67"/>
        <v>258</v>
      </c>
      <c r="HT3">
        <f t="shared" si="67"/>
        <v>278</v>
      </c>
      <c r="HU3">
        <f t="shared" si="67"/>
        <v>240</v>
      </c>
      <c r="HV3">
        <f t="shared" si="67"/>
        <v>253</v>
      </c>
      <c r="HW3">
        <f t="shared" si="67"/>
        <v>281</v>
      </c>
      <c r="HX3">
        <f t="shared" si="67"/>
        <v>241</v>
      </c>
      <c r="HY3">
        <f t="shared" si="67"/>
        <v>243</v>
      </c>
      <c r="HZ3">
        <f t="shared" si="67"/>
        <v>256</v>
      </c>
      <c r="IA3">
        <f t="shared" si="67"/>
        <v>274</v>
      </c>
      <c r="IB3">
        <f t="shared" si="67"/>
        <v>252</v>
      </c>
      <c r="IC3">
        <f t="shared" si="67"/>
        <v>276</v>
      </c>
      <c r="ID3">
        <f t="shared" si="67"/>
        <v>264</v>
      </c>
      <c r="IE3">
        <f t="shared" si="67"/>
        <v>283</v>
      </c>
      <c r="IF3">
        <f t="shared" si="67"/>
        <v>256</v>
      </c>
      <c r="IG3">
        <f t="shared" si="67"/>
        <v>277</v>
      </c>
      <c r="IH3">
        <f t="shared" si="67"/>
        <v>234</v>
      </c>
      <c r="II3">
        <f t="shared" si="67"/>
        <v>257</v>
      </c>
      <c r="IJ3">
        <f t="shared" si="67"/>
        <v>228</v>
      </c>
      <c r="IK3">
        <f t="shared" si="67"/>
        <v>234</v>
      </c>
      <c r="IL3">
        <f t="shared" si="67"/>
        <v>205</v>
      </c>
      <c r="IM3">
        <f t="shared" si="67"/>
        <v>202</v>
      </c>
      <c r="IN3">
        <f t="shared" si="67"/>
        <v>204</v>
      </c>
      <c r="IO3">
        <f t="shared" si="67"/>
        <v>205</v>
      </c>
      <c r="IP3">
        <f t="shared" si="67"/>
        <v>203</v>
      </c>
      <c r="IQ3">
        <f t="shared" si="67"/>
        <v>198</v>
      </c>
      <c r="IR3">
        <f t="shared" si="67"/>
        <v>188</v>
      </c>
      <c r="IS3">
        <f t="shared" si="67"/>
        <v>185</v>
      </c>
      <c r="IT3">
        <f t="shared" si="67"/>
        <v>198</v>
      </c>
      <c r="IU3">
        <f t="shared" si="67"/>
        <v>199</v>
      </c>
      <c r="IV3">
        <f t="shared" si="67"/>
        <v>219</v>
      </c>
      <c r="IW3">
        <f t="shared" si="67"/>
        <v>239</v>
      </c>
      <c r="IX3">
        <f t="shared" ref="IX3:LI3" si="68">INDEX(IX33:IX55,$B$3,)</f>
        <v>201</v>
      </c>
      <c r="IY3">
        <f t="shared" si="68"/>
        <v>205</v>
      </c>
      <c r="IZ3">
        <f t="shared" si="68"/>
        <v>225</v>
      </c>
      <c r="JA3">
        <f t="shared" si="68"/>
        <v>190</v>
      </c>
      <c r="JB3">
        <f t="shared" si="68"/>
        <v>140</v>
      </c>
      <c r="JC3">
        <f t="shared" si="68"/>
        <v>128</v>
      </c>
      <c r="JD3">
        <f t="shared" si="68"/>
        <v>176</v>
      </c>
      <c r="JE3">
        <f t="shared" si="68"/>
        <v>129</v>
      </c>
      <c r="JF3">
        <f t="shared" si="68"/>
        <v>120</v>
      </c>
      <c r="JG3">
        <f t="shared" si="68"/>
        <v>121</v>
      </c>
      <c r="JH3">
        <f t="shared" si="68"/>
        <v>106</v>
      </c>
      <c r="JI3">
        <f t="shared" si="68"/>
        <v>91</v>
      </c>
      <c r="JJ3">
        <f t="shared" si="68"/>
        <v>99</v>
      </c>
      <c r="JK3">
        <f t="shared" si="68"/>
        <v>81</v>
      </c>
      <c r="JL3">
        <f t="shared" si="68"/>
        <v>67</v>
      </c>
      <c r="JM3">
        <f t="shared" si="68"/>
        <v>97</v>
      </c>
      <c r="JN3">
        <f t="shared" si="68"/>
        <v>65</v>
      </c>
      <c r="JO3">
        <f t="shared" si="68"/>
        <v>64</v>
      </c>
      <c r="JP3">
        <f t="shared" si="68"/>
        <v>48</v>
      </c>
      <c r="JQ3">
        <f t="shared" si="68"/>
        <v>52</v>
      </c>
      <c r="JR3">
        <f t="shared" si="68"/>
        <v>41</v>
      </c>
      <c r="JS3">
        <f t="shared" si="68"/>
        <v>42</v>
      </c>
      <c r="JT3">
        <f t="shared" si="68"/>
        <v>33</v>
      </c>
      <c r="JU3">
        <f t="shared" si="68"/>
        <v>23</v>
      </c>
      <c r="JV3">
        <f t="shared" si="68"/>
        <v>29</v>
      </c>
      <c r="JW3">
        <f t="shared" si="68"/>
        <v>28</v>
      </c>
      <c r="JX3">
        <f t="shared" si="68"/>
        <v>17</v>
      </c>
      <c r="JY3">
        <f t="shared" si="68"/>
        <v>24</v>
      </c>
      <c r="JZ3">
        <f t="shared" si="68"/>
        <v>7</v>
      </c>
      <c r="KA3">
        <f t="shared" si="68"/>
        <v>9</v>
      </c>
      <c r="KB3">
        <f t="shared" si="68"/>
        <v>10</v>
      </c>
      <c r="KC3">
        <f t="shared" si="68"/>
        <v>11</v>
      </c>
      <c r="KD3">
        <f t="shared" si="68"/>
        <v>7</v>
      </c>
      <c r="KE3">
        <f t="shared" si="68"/>
        <v>3</v>
      </c>
      <c r="KF3">
        <f t="shared" si="68"/>
        <v>2</v>
      </c>
      <c r="KG3">
        <f t="shared" si="68"/>
        <v>1</v>
      </c>
      <c r="KH3">
        <f t="shared" si="68"/>
        <v>3</v>
      </c>
      <c r="KI3">
        <f t="shared" si="68"/>
        <v>1</v>
      </c>
      <c r="KJ3">
        <f t="shared" si="68"/>
        <v>0</v>
      </c>
      <c r="KK3">
        <f t="shared" si="68"/>
        <v>0</v>
      </c>
      <c r="KL3">
        <f t="shared" si="68"/>
        <v>604</v>
      </c>
      <c r="KM3" t="str">
        <f t="shared" si="68"/>
        <v>Pirkkala</v>
      </c>
      <c r="KN3">
        <f t="shared" si="68"/>
        <v>184</v>
      </c>
      <c r="KO3">
        <f t="shared" si="68"/>
        <v>217</v>
      </c>
      <c r="KP3">
        <f t="shared" si="68"/>
        <v>245</v>
      </c>
      <c r="KQ3">
        <f t="shared" si="68"/>
        <v>257</v>
      </c>
      <c r="KR3">
        <f t="shared" si="68"/>
        <v>282</v>
      </c>
      <c r="KS3">
        <f t="shared" si="68"/>
        <v>270</v>
      </c>
      <c r="KT3">
        <f t="shared" si="68"/>
        <v>289</v>
      </c>
      <c r="KU3">
        <f t="shared" si="68"/>
        <v>306</v>
      </c>
      <c r="KV3">
        <f t="shared" si="68"/>
        <v>271</v>
      </c>
      <c r="KW3">
        <f t="shared" si="68"/>
        <v>296</v>
      </c>
      <c r="KX3">
        <f t="shared" si="68"/>
        <v>282</v>
      </c>
      <c r="KY3">
        <f t="shared" si="68"/>
        <v>269</v>
      </c>
      <c r="KZ3">
        <f t="shared" si="68"/>
        <v>258</v>
      </c>
      <c r="LA3">
        <f t="shared" si="68"/>
        <v>283</v>
      </c>
      <c r="LB3">
        <f t="shared" si="68"/>
        <v>285</v>
      </c>
      <c r="LC3">
        <f t="shared" si="68"/>
        <v>256</v>
      </c>
      <c r="LD3">
        <f t="shared" si="68"/>
        <v>237</v>
      </c>
      <c r="LE3">
        <f t="shared" si="68"/>
        <v>213</v>
      </c>
      <c r="LF3">
        <f t="shared" si="68"/>
        <v>246</v>
      </c>
      <c r="LG3">
        <f t="shared" si="68"/>
        <v>210</v>
      </c>
      <c r="LH3">
        <f t="shared" si="68"/>
        <v>158</v>
      </c>
      <c r="LI3">
        <f t="shared" si="68"/>
        <v>158</v>
      </c>
      <c r="LJ3">
        <f t="shared" ref="LJ3:NU3" si="69">INDEX(LJ33:LJ55,$B$3,)</f>
        <v>140</v>
      </c>
      <c r="LK3">
        <f t="shared" si="69"/>
        <v>151</v>
      </c>
      <c r="LL3">
        <f t="shared" si="69"/>
        <v>142</v>
      </c>
      <c r="LM3">
        <f t="shared" si="69"/>
        <v>165</v>
      </c>
      <c r="LN3">
        <f t="shared" si="69"/>
        <v>201</v>
      </c>
      <c r="LO3">
        <f t="shared" si="69"/>
        <v>183</v>
      </c>
      <c r="LP3">
        <f t="shared" si="69"/>
        <v>179</v>
      </c>
      <c r="LQ3">
        <f t="shared" si="69"/>
        <v>224</v>
      </c>
      <c r="LR3">
        <f t="shared" si="69"/>
        <v>243</v>
      </c>
      <c r="LS3">
        <f t="shared" si="69"/>
        <v>226</v>
      </c>
      <c r="LT3">
        <f t="shared" si="69"/>
        <v>232</v>
      </c>
      <c r="LU3">
        <f t="shared" si="69"/>
        <v>257</v>
      </c>
      <c r="LV3">
        <f t="shared" si="69"/>
        <v>281</v>
      </c>
      <c r="LW3">
        <f t="shared" si="69"/>
        <v>268</v>
      </c>
      <c r="LX3">
        <f t="shared" si="69"/>
        <v>317</v>
      </c>
      <c r="LY3">
        <f t="shared" si="69"/>
        <v>302</v>
      </c>
      <c r="LZ3">
        <f t="shared" si="69"/>
        <v>256</v>
      </c>
      <c r="MA3">
        <f t="shared" si="69"/>
        <v>296</v>
      </c>
      <c r="MB3">
        <f t="shared" si="69"/>
        <v>333</v>
      </c>
      <c r="MC3">
        <f t="shared" si="69"/>
        <v>325</v>
      </c>
      <c r="MD3">
        <f t="shared" si="69"/>
        <v>272</v>
      </c>
      <c r="ME3">
        <f t="shared" si="69"/>
        <v>295</v>
      </c>
      <c r="MF3">
        <f t="shared" si="69"/>
        <v>323</v>
      </c>
      <c r="MG3">
        <f t="shared" si="69"/>
        <v>269</v>
      </c>
      <c r="MH3">
        <f t="shared" si="69"/>
        <v>247</v>
      </c>
      <c r="MI3">
        <f t="shared" si="69"/>
        <v>259</v>
      </c>
      <c r="MJ3">
        <f t="shared" si="69"/>
        <v>272</v>
      </c>
      <c r="MK3">
        <f t="shared" si="69"/>
        <v>254</v>
      </c>
      <c r="ML3">
        <f t="shared" si="69"/>
        <v>273</v>
      </c>
      <c r="MM3">
        <f t="shared" si="69"/>
        <v>265</v>
      </c>
      <c r="MN3">
        <f t="shared" si="69"/>
        <v>276</v>
      </c>
      <c r="MO3">
        <f t="shared" si="69"/>
        <v>243</v>
      </c>
      <c r="MP3">
        <f t="shared" si="69"/>
        <v>271</v>
      </c>
      <c r="MQ3">
        <f t="shared" si="69"/>
        <v>243</v>
      </c>
      <c r="MR3">
        <f t="shared" si="69"/>
        <v>262</v>
      </c>
      <c r="MS3">
        <f t="shared" si="69"/>
        <v>244</v>
      </c>
      <c r="MT3">
        <f t="shared" si="69"/>
        <v>231</v>
      </c>
      <c r="MU3">
        <f t="shared" si="69"/>
        <v>216</v>
      </c>
      <c r="MV3">
        <f t="shared" si="69"/>
        <v>205</v>
      </c>
      <c r="MW3">
        <f t="shared" si="69"/>
        <v>204</v>
      </c>
      <c r="MX3">
        <f t="shared" si="69"/>
        <v>224</v>
      </c>
      <c r="MY3">
        <f t="shared" si="69"/>
        <v>200</v>
      </c>
      <c r="MZ3">
        <f t="shared" si="69"/>
        <v>207</v>
      </c>
      <c r="NA3">
        <f t="shared" si="69"/>
        <v>187</v>
      </c>
      <c r="NB3">
        <f t="shared" si="69"/>
        <v>198</v>
      </c>
      <c r="NC3">
        <f t="shared" si="69"/>
        <v>197</v>
      </c>
      <c r="ND3">
        <f t="shared" si="69"/>
        <v>214</v>
      </c>
      <c r="NE3">
        <f t="shared" si="69"/>
        <v>227</v>
      </c>
      <c r="NF3">
        <f t="shared" si="69"/>
        <v>241</v>
      </c>
      <c r="NG3">
        <f t="shared" si="69"/>
        <v>197</v>
      </c>
      <c r="NH3">
        <f t="shared" si="69"/>
        <v>210</v>
      </c>
      <c r="NI3">
        <f t="shared" si="69"/>
        <v>218</v>
      </c>
      <c r="NJ3">
        <f t="shared" si="69"/>
        <v>191</v>
      </c>
      <c r="NK3">
        <f t="shared" si="69"/>
        <v>134</v>
      </c>
      <c r="NL3">
        <f t="shared" si="69"/>
        <v>114</v>
      </c>
      <c r="NM3">
        <f t="shared" si="69"/>
        <v>169</v>
      </c>
      <c r="NN3">
        <f t="shared" si="69"/>
        <v>117</v>
      </c>
      <c r="NO3">
        <f t="shared" si="69"/>
        <v>94</v>
      </c>
      <c r="NP3">
        <f t="shared" si="69"/>
        <v>104</v>
      </c>
      <c r="NQ3">
        <f t="shared" si="69"/>
        <v>95</v>
      </c>
      <c r="NR3">
        <f t="shared" si="69"/>
        <v>69</v>
      </c>
      <c r="NS3">
        <f t="shared" si="69"/>
        <v>70</v>
      </c>
      <c r="NT3">
        <f t="shared" si="69"/>
        <v>59</v>
      </c>
      <c r="NU3">
        <f t="shared" si="69"/>
        <v>58</v>
      </c>
      <c r="NV3">
        <f t="shared" ref="NV3:QG3" si="70">INDEX(NV33:NV55,$B$3,)</f>
        <v>59</v>
      </c>
      <c r="NW3">
        <f t="shared" si="70"/>
        <v>41</v>
      </c>
      <c r="NX3">
        <f t="shared" si="70"/>
        <v>38</v>
      </c>
      <c r="NY3">
        <f t="shared" si="70"/>
        <v>25</v>
      </c>
      <c r="NZ3">
        <f t="shared" si="70"/>
        <v>25</v>
      </c>
      <c r="OA3">
        <f t="shared" si="70"/>
        <v>19</v>
      </c>
      <c r="OB3">
        <f t="shared" si="70"/>
        <v>14</v>
      </c>
      <c r="OC3">
        <f t="shared" si="70"/>
        <v>14</v>
      </c>
      <c r="OD3">
        <f t="shared" si="70"/>
        <v>6</v>
      </c>
      <c r="OE3">
        <f t="shared" si="70"/>
        <v>4</v>
      </c>
      <c r="OF3">
        <f t="shared" si="70"/>
        <v>7</v>
      </c>
      <c r="OG3">
        <f t="shared" si="70"/>
        <v>2</v>
      </c>
      <c r="OH3">
        <f t="shared" si="70"/>
        <v>2</v>
      </c>
      <c r="OI3">
        <f t="shared" si="70"/>
        <v>0</v>
      </c>
      <c r="OJ3">
        <f t="shared" si="70"/>
        <v>1</v>
      </c>
      <c r="OK3">
        <f t="shared" si="70"/>
        <v>0</v>
      </c>
      <c r="OL3">
        <f t="shared" si="70"/>
        <v>604</v>
      </c>
      <c r="OM3" t="str">
        <f t="shared" si="70"/>
        <v>Pirkkala</v>
      </c>
      <c r="ON3">
        <f t="shared" si="70"/>
        <v>180</v>
      </c>
      <c r="OO3">
        <f t="shared" si="70"/>
        <v>188</v>
      </c>
      <c r="OP3">
        <f t="shared" si="70"/>
        <v>195</v>
      </c>
      <c r="OQ3">
        <f t="shared" si="70"/>
        <v>199</v>
      </c>
      <c r="OR3">
        <f t="shared" si="70"/>
        <v>204</v>
      </c>
      <c r="OS3">
        <f t="shared" si="70"/>
        <v>206</v>
      </c>
      <c r="OT3">
        <f t="shared" si="70"/>
        <v>206</v>
      </c>
      <c r="OU3">
        <f t="shared" si="70"/>
        <v>210</v>
      </c>
      <c r="OV3">
        <f t="shared" si="70"/>
        <v>210</v>
      </c>
      <c r="OW3">
        <f t="shared" si="70"/>
        <v>213</v>
      </c>
      <c r="OX3">
        <f t="shared" si="70"/>
        <v>215</v>
      </c>
      <c r="OY3">
        <f t="shared" si="70"/>
        <v>216</v>
      </c>
      <c r="OZ3">
        <f t="shared" si="70"/>
        <v>220</v>
      </c>
      <c r="PA3">
        <f t="shared" si="70"/>
        <v>240</v>
      </c>
      <c r="PB3">
        <f t="shared" si="70"/>
        <v>258</v>
      </c>
      <c r="PC3">
        <f t="shared" si="70"/>
        <v>269</v>
      </c>
      <c r="PD3">
        <f t="shared" si="70"/>
        <v>285</v>
      </c>
      <c r="PE3">
        <f t="shared" si="70"/>
        <v>274</v>
      </c>
      <c r="PF3">
        <f t="shared" si="70"/>
        <v>283</v>
      </c>
      <c r="PG3">
        <f t="shared" si="70"/>
        <v>261</v>
      </c>
      <c r="PH3">
        <f t="shared" si="70"/>
        <v>208</v>
      </c>
      <c r="PI3">
        <f t="shared" si="70"/>
        <v>192</v>
      </c>
      <c r="PJ3">
        <f t="shared" si="70"/>
        <v>172</v>
      </c>
      <c r="PK3">
        <f t="shared" si="70"/>
        <v>165</v>
      </c>
      <c r="PL3">
        <f t="shared" si="70"/>
        <v>164</v>
      </c>
      <c r="PM3">
        <f t="shared" si="70"/>
        <v>172</v>
      </c>
      <c r="PN3">
        <f t="shared" si="70"/>
        <v>182</v>
      </c>
      <c r="PO3">
        <f t="shared" si="70"/>
        <v>187</v>
      </c>
      <c r="PP3">
        <f t="shared" si="70"/>
        <v>187</v>
      </c>
      <c r="PQ3">
        <f t="shared" si="70"/>
        <v>199</v>
      </c>
      <c r="PR3">
        <f t="shared" si="70"/>
        <v>210</v>
      </c>
      <c r="PS3">
        <f t="shared" si="70"/>
        <v>225</v>
      </c>
      <c r="PT3">
        <f t="shared" si="70"/>
        <v>229</v>
      </c>
      <c r="PU3">
        <f t="shared" si="70"/>
        <v>245</v>
      </c>
      <c r="PV3">
        <f t="shared" si="70"/>
        <v>252</v>
      </c>
      <c r="PW3">
        <f t="shared" si="70"/>
        <v>259</v>
      </c>
      <c r="PX3">
        <f t="shared" si="70"/>
        <v>269</v>
      </c>
      <c r="PY3">
        <f t="shared" si="70"/>
        <v>273</v>
      </c>
      <c r="PZ3">
        <f t="shared" si="70"/>
        <v>289</v>
      </c>
      <c r="QA3">
        <f t="shared" si="70"/>
        <v>278</v>
      </c>
      <c r="QB3">
        <f t="shared" si="70"/>
        <v>281</v>
      </c>
      <c r="QC3">
        <f t="shared" si="70"/>
        <v>291</v>
      </c>
      <c r="QD3">
        <f t="shared" si="70"/>
        <v>296</v>
      </c>
      <c r="QE3">
        <f t="shared" si="70"/>
        <v>276</v>
      </c>
      <c r="QF3">
        <f t="shared" si="70"/>
        <v>276</v>
      </c>
      <c r="QG3">
        <f t="shared" si="70"/>
        <v>291</v>
      </c>
      <c r="QH3">
        <f t="shared" ref="QH3:SJ3" si="71">INDEX(QH33:QH55,$B$3,)</f>
        <v>303</v>
      </c>
      <c r="QI3">
        <f t="shared" si="71"/>
        <v>296</v>
      </c>
      <c r="QJ3">
        <f t="shared" si="71"/>
        <v>315</v>
      </c>
      <c r="QK3">
        <f t="shared" si="71"/>
        <v>295</v>
      </c>
      <c r="QL3">
        <f t="shared" si="71"/>
        <v>263</v>
      </c>
      <c r="QM3">
        <f t="shared" si="71"/>
        <v>278</v>
      </c>
      <c r="QN3">
        <f t="shared" si="71"/>
        <v>298</v>
      </c>
      <c r="QO3">
        <f t="shared" si="71"/>
        <v>290</v>
      </c>
      <c r="QP3">
        <f t="shared" si="71"/>
        <v>259</v>
      </c>
      <c r="QQ3">
        <f t="shared" si="71"/>
        <v>264</v>
      </c>
      <c r="QR3">
        <f t="shared" si="71"/>
        <v>277</v>
      </c>
      <c r="QS3">
        <f t="shared" si="71"/>
        <v>231</v>
      </c>
      <c r="QT3">
        <f t="shared" si="71"/>
        <v>220</v>
      </c>
      <c r="QU3">
        <f t="shared" si="71"/>
        <v>226</v>
      </c>
      <c r="QV3">
        <f t="shared" si="71"/>
        <v>235</v>
      </c>
      <c r="QW3">
        <f t="shared" si="71"/>
        <v>224</v>
      </c>
      <c r="QX3">
        <f t="shared" si="71"/>
        <v>238</v>
      </c>
      <c r="QY3">
        <f t="shared" si="71"/>
        <v>235</v>
      </c>
      <c r="QZ3">
        <f t="shared" si="71"/>
        <v>240</v>
      </c>
      <c r="RA3">
        <f t="shared" si="71"/>
        <v>217</v>
      </c>
      <c r="RB3">
        <f t="shared" si="71"/>
        <v>235</v>
      </c>
      <c r="RC3">
        <f t="shared" si="71"/>
        <v>217</v>
      </c>
      <c r="RD3">
        <f t="shared" si="71"/>
        <v>224</v>
      </c>
      <c r="RE3">
        <f t="shared" si="71"/>
        <v>216</v>
      </c>
      <c r="RF3">
        <f t="shared" si="71"/>
        <v>206</v>
      </c>
      <c r="RG3">
        <f t="shared" si="71"/>
        <v>195</v>
      </c>
      <c r="RH3">
        <f t="shared" si="71"/>
        <v>186</v>
      </c>
      <c r="RI3">
        <f t="shared" si="71"/>
        <v>188</v>
      </c>
      <c r="RJ3">
        <f t="shared" si="71"/>
        <v>204</v>
      </c>
      <c r="RK3">
        <f t="shared" si="71"/>
        <v>183</v>
      </c>
      <c r="RL3">
        <f t="shared" si="71"/>
        <v>187</v>
      </c>
      <c r="RM3">
        <f t="shared" si="71"/>
        <v>171</v>
      </c>
      <c r="RN3">
        <f t="shared" si="71"/>
        <v>173</v>
      </c>
      <c r="RO3">
        <f t="shared" si="71"/>
        <v>172</v>
      </c>
      <c r="RP3">
        <f t="shared" si="71"/>
        <v>181</v>
      </c>
      <c r="RQ3">
        <f t="shared" si="71"/>
        <v>189</v>
      </c>
      <c r="RR3">
        <f t="shared" si="71"/>
        <v>194</v>
      </c>
      <c r="RS3">
        <f t="shared" si="71"/>
        <v>157</v>
      </c>
      <c r="RT3">
        <f t="shared" si="71"/>
        <v>159</v>
      </c>
      <c r="RU3">
        <f t="shared" si="71"/>
        <v>154</v>
      </c>
      <c r="RV3">
        <f t="shared" si="71"/>
        <v>127</v>
      </c>
      <c r="RW3">
        <f t="shared" si="71"/>
        <v>87</v>
      </c>
      <c r="RX3">
        <f t="shared" si="71"/>
        <v>66</v>
      </c>
      <c r="RY3">
        <f t="shared" si="71"/>
        <v>91</v>
      </c>
      <c r="RZ3">
        <f t="shared" si="71"/>
        <v>58</v>
      </c>
      <c r="SA3">
        <f t="shared" si="71"/>
        <v>42</v>
      </c>
      <c r="SB3">
        <f t="shared" si="71"/>
        <v>39</v>
      </c>
      <c r="SC3">
        <f t="shared" si="71"/>
        <v>29</v>
      </c>
      <c r="SD3">
        <f t="shared" si="71"/>
        <v>16</v>
      </c>
      <c r="SE3">
        <f t="shared" si="71"/>
        <v>15</v>
      </c>
      <c r="SF3">
        <f t="shared" si="71"/>
        <v>10</v>
      </c>
      <c r="SG3">
        <f t="shared" si="71"/>
        <v>6</v>
      </c>
      <c r="SH3">
        <f t="shared" si="71"/>
        <v>5</v>
      </c>
      <c r="SI3">
        <f t="shared" si="71"/>
        <v>3</v>
      </c>
      <c r="SJ3">
        <f t="shared" si="71"/>
        <v>4</v>
      </c>
      <c r="SL3">
        <f t="shared" ref="SL3:UW3" si="72">INDEX(SL33:SL55,$B$3,)</f>
        <v>604</v>
      </c>
      <c r="SM3" t="str">
        <f t="shared" si="72"/>
        <v>Pirkkala</v>
      </c>
      <c r="SN3">
        <f t="shared" si="72"/>
        <v>0</v>
      </c>
      <c r="SO3">
        <f t="shared" si="72"/>
        <v>39918.21561338289</v>
      </c>
      <c r="SP3">
        <f t="shared" si="72"/>
        <v>77130.111524163542</v>
      </c>
      <c r="SQ3">
        <f t="shared" si="72"/>
        <v>111635.68773234198</v>
      </c>
      <c r="SR3">
        <f t="shared" si="72"/>
        <v>143773.23420074346</v>
      </c>
      <c r="SS3">
        <f t="shared" si="72"/>
        <v>171513.01115241632</v>
      </c>
      <c r="ST3">
        <f t="shared" si="72"/>
        <v>195531.59851301109</v>
      </c>
      <c r="SU3">
        <f t="shared" si="72"/>
        <v>216505.57620817839</v>
      </c>
      <c r="SV3">
        <f t="shared" si="72"/>
        <v>234434.94423791819</v>
      </c>
      <c r="SW3">
        <f t="shared" si="72"/>
        <v>250334.57249070628</v>
      </c>
      <c r="SX3">
        <f t="shared" si="72"/>
        <v>263189.59107806685</v>
      </c>
      <c r="SY3">
        <f t="shared" si="72"/>
        <v>272661.71003717469</v>
      </c>
      <c r="SZ3">
        <f t="shared" si="72"/>
        <v>279089.219330855</v>
      </c>
      <c r="TA3">
        <f t="shared" si="72"/>
        <v>0</v>
      </c>
      <c r="TB3">
        <f t="shared" si="72"/>
        <v>-763463.58934113372</v>
      </c>
      <c r="TC3">
        <f t="shared" si="72"/>
        <v>-1397326.2440694897</v>
      </c>
      <c r="TD3">
        <f t="shared" si="72"/>
        <v>-2078514.1797167626</v>
      </c>
      <c r="TE3">
        <f t="shared" si="72"/>
        <v>-2584407.4340955303</v>
      </c>
      <c r="TF3">
        <f t="shared" si="72"/>
        <v>-2972530.8172510969</v>
      </c>
      <c r="TG3">
        <f t="shared" si="72"/>
        <v>-3159248.8067634571</v>
      </c>
      <c r="TH3">
        <f t="shared" si="72"/>
        <v>-3180871.6441336991</v>
      </c>
      <c r="TI3">
        <f t="shared" si="72"/>
        <v>-3190255.1492883381</v>
      </c>
      <c r="TJ3">
        <f t="shared" si="72"/>
        <v>-3206846.2668997245</v>
      </c>
      <c r="TK3">
        <f t="shared" si="72"/>
        <v>-3216229.7720543635</v>
      </c>
      <c r="TL3">
        <f t="shared" si="72"/>
        <v>-3227789.1699068947</v>
      </c>
      <c r="TM3">
        <f t="shared" si="72"/>
        <v>-3253763.7926729205</v>
      </c>
      <c r="TN3">
        <f t="shared" si="72"/>
        <v>0</v>
      </c>
      <c r="TO3">
        <f t="shared" si="72"/>
        <v>353556.41173826496</v>
      </c>
      <c r="TP3">
        <f t="shared" si="72"/>
        <v>446112.87851684698</v>
      </c>
      <c r="TQ3">
        <f t="shared" si="72"/>
        <v>595847.15303960152</v>
      </c>
      <c r="TR3">
        <f t="shared" si="72"/>
        <v>697917.45787122403</v>
      </c>
      <c r="TS3">
        <f t="shared" si="72"/>
        <v>563870.14154534857</v>
      </c>
      <c r="TT3">
        <f t="shared" si="72"/>
        <v>201091.28436579788</v>
      </c>
      <c r="TU3">
        <f t="shared" si="72"/>
        <v>-371967.45282586163</v>
      </c>
      <c r="TV3">
        <f t="shared" si="72"/>
        <v>-882623.90951371868</v>
      </c>
      <c r="TW3">
        <f t="shared" si="72"/>
        <v>-1581429.0851381971</v>
      </c>
      <c r="TX3">
        <f t="shared" si="72"/>
        <v>-2264560.8424837859</v>
      </c>
      <c r="TY3">
        <f t="shared" si="72"/>
        <v>-2806577.6756474115</v>
      </c>
      <c r="TZ3">
        <f t="shared" si="72"/>
        <v>-3417773.0045591728</v>
      </c>
      <c r="UA3">
        <f t="shared" si="72"/>
        <v>0</v>
      </c>
      <c r="UB3">
        <f t="shared" si="72"/>
        <v>35672.657549142852</v>
      </c>
      <c r="UC3">
        <f t="shared" si="72"/>
        <v>69679.61343015384</v>
      </c>
      <c r="UD3">
        <f t="shared" si="72"/>
        <v>100121.66864827536</v>
      </c>
      <c r="UE3">
        <f t="shared" si="72"/>
        <v>125109.10522174355</v>
      </c>
      <c r="UF3">
        <f t="shared" si="72"/>
        <v>145243.6654945802</v>
      </c>
      <c r="UG3">
        <f t="shared" si="72"/>
        <v>162975.11803104228</v>
      </c>
      <c r="UH3">
        <f t="shared" si="72"/>
        <v>175387.78079637385</v>
      </c>
      <c r="UI3">
        <f t="shared" si="72"/>
        <v>181035.64396877785</v>
      </c>
      <c r="UJ3">
        <f t="shared" si="72"/>
        <v>200133.99240527605</v>
      </c>
      <c r="UK3">
        <f t="shared" si="72"/>
        <v>209851.32911066455</v>
      </c>
      <c r="UL3">
        <f t="shared" si="72"/>
        <v>208770.30369648375</v>
      </c>
      <c r="UM3">
        <f t="shared" si="72"/>
        <v>203754.67896298238</v>
      </c>
      <c r="UN3">
        <f t="shared" si="72"/>
        <v>0</v>
      </c>
      <c r="UO3">
        <f t="shared" si="72"/>
        <v>232231.19650158015</v>
      </c>
      <c r="UP3">
        <f t="shared" si="72"/>
        <v>491525.17801886087</v>
      </c>
      <c r="UQ3">
        <f t="shared" si="72"/>
        <v>724312.91451726411</v>
      </c>
      <c r="UR3">
        <f t="shared" si="72"/>
        <v>967220.9066534827</v>
      </c>
      <c r="US3">
        <f t="shared" si="72"/>
        <v>1230414.1658040024</v>
      </c>
      <c r="UT3">
        <f t="shared" si="72"/>
        <v>1449075.4879755205</v>
      </c>
      <c r="UU3">
        <f t="shared" si="72"/>
        <v>1679557.4471777787</v>
      </c>
      <c r="UV3">
        <f t="shared" si="72"/>
        <v>1954768.1822087583</v>
      </c>
      <c r="UW3">
        <f t="shared" si="72"/>
        <v>2129894.8021962368</v>
      </c>
      <c r="UX3">
        <f t="shared" ref="UX3:XI3" si="73">INDEX(UX33:UX55,$B$3,)</f>
        <v>2302848.2454462619</v>
      </c>
      <c r="UY3">
        <f t="shared" si="73"/>
        <v>2556135.7041446571</v>
      </c>
      <c r="UZ3">
        <f t="shared" si="73"/>
        <v>2809690.4475866738</v>
      </c>
      <c r="VA3">
        <f t="shared" si="73"/>
        <v>0</v>
      </c>
      <c r="VB3">
        <f t="shared" si="73"/>
        <v>328528.1304297662</v>
      </c>
      <c r="VC3">
        <f t="shared" si="73"/>
        <v>674342.49151369685</v>
      </c>
      <c r="VD3">
        <f t="shared" si="73"/>
        <v>985647.47687818785</v>
      </c>
      <c r="VE3">
        <f t="shared" si="73"/>
        <v>1275987.1634995954</v>
      </c>
      <c r="VF3">
        <f t="shared" si="73"/>
        <v>1586142.033772487</v>
      </c>
      <c r="VG3">
        <f t="shared" si="73"/>
        <v>1894182.3086183933</v>
      </c>
      <c r="VH3">
        <f t="shared" si="73"/>
        <v>2178286.8263209667</v>
      </c>
      <c r="VI3">
        <f t="shared" si="73"/>
        <v>2462595.6183171966</v>
      </c>
      <c r="VJ3">
        <f t="shared" si="73"/>
        <v>2723430.5631917175</v>
      </c>
      <c r="VK3">
        <f t="shared" si="73"/>
        <v>2954820.5156491189</v>
      </c>
      <c r="VL3">
        <f t="shared" si="73"/>
        <v>3206445.3085992429</v>
      </c>
      <c r="VM3">
        <f t="shared" si="73"/>
        <v>3415935.1669943011</v>
      </c>
      <c r="VN3">
        <f t="shared" si="73"/>
        <v>0</v>
      </c>
      <c r="VO3">
        <f t="shared" si="73"/>
        <v>551749.63313809375</v>
      </c>
      <c r="VP3">
        <f t="shared" si="73"/>
        <v>1228426.2277880874</v>
      </c>
      <c r="VQ3">
        <f t="shared" si="73"/>
        <v>1778421.6360359984</v>
      </c>
      <c r="VR3">
        <f t="shared" si="73"/>
        <v>2467148.3377525071</v>
      </c>
      <c r="VS3">
        <f t="shared" si="73"/>
        <v>3256565.5739430529</v>
      </c>
      <c r="VT3">
        <f t="shared" si="73"/>
        <v>3854648.1310458542</v>
      </c>
      <c r="VU3">
        <f t="shared" si="73"/>
        <v>4530085.9328145506</v>
      </c>
      <c r="VV3">
        <f t="shared" si="73"/>
        <v>5490288.8922370179</v>
      </c>
      <c r="VW3">
        <f t="shared" si="73"/>
        <v>5955298.5290468289</v>
      </c>
      <c r="VX3">
        <f t="shared" si="73"/>
        <v>6462999.882665961</v>
      </c>
      <c r="VY3">
        <f t="shared" si="73"/>
        <v>7359128.7202305607</v>
      </c>
      <c r="VZ3">
        <f t="shared" si="73"/>
        <v>8335782.241766247</v>
      </c>
      <c r="WA3">
        <f t="shared" si="73"/>
        <v>0</v>
      </c>
      <c r="WB3">
        <f t="shared" si="73"/>
        <v>83087.841643551801</v>
      </c>
      <c r="WC3">
        <f t="shared" si="73"/>
        <v>172948.90948171137</v>
      </c>
      <c r="WD3">
        <f t="shared" si="73"/>
        <v>255867.59884958417</v>
      </c>
      <c r="WE3">
        <f t="shared" si="73"/>
        <v>345711.10782275378</v>
      </c>
      <c r="WF3">
        <f t="shared" si="73"/>
        <v>434954.77145398501</v>
      </c>
      <c r="WG3">
        <f t="shared" si="73"/>
        <v>490952.57535443723</v>
      </c>
      <c r="WH3">
        <f t="shared" si="73"/>
        <v>553904.74204512406</v>
      </c>
      <c r="WI3">
        <f t="shared" si="73"/>
        <v>633616.62102918373</v>
      </c>
      <c r="WJ3">
        <f t="shared" si="73"/>
        <v>661025.05157672963</v>
      </c>
      <c r="WK3">
        <f t="shared" si="73"/>
        <v>698377.44452693569</v>
      </c>
      <c r="WL3">
        <f t="shared" si="73"/>
        <v>768221.70887350221</v>
      </c>
      <c r="WM3">
        <f t="shared" si="73"/>
        <v>852193.19866814883</v>
      </c>
      <c r="WN3">
        <f t="shared" si="73"/>
        <v>0</v>
      </c>
      <c r="WO3">
        <f t="shared" si="73"/>
        <v>861280.49727264885</v>
      </c>
      <c r="WP3">
        <f t="shared" si="73"/>
        <v>1762839.1662040313</v>
      </c>
      <c r="WQ3">
        <f t="shared" si="73"/>
        <v>2473339.9559844909</v>
      </c>
      <c r="WR3">
        <f t="shared" si="73"/>
        <v>3438459.8789265198</v>
      </c>
      <c r="WS3">
        <f t="shared" si="73"/>
        <v>4416172.5459147757</v>
      </c>
      <c r="WT3">
        <f t="shared" si="73"/>
        <v>5089207.6971405996</v>
      </c>
      <c r="WU3">
        <f t="shared" si="73"/>
        <v>5780889.2084034113</v>
      </c>
      <c r="WV3">
        <f t="shared" si="73"/>
        <v>6883860.8431967963</v>
      </c>
      <c r="WW3">
        <f t="shared" si="73"/>
        <v>7131842.1588695738</v>
      </c>
      <c r="WX3">
        <f t="shared" si="73"/>
        <v>7411296.393938859</v>
      </c>
      <c r="WY3">
        <f t="shared" si="73"/>
        <v>8336996.6100273142</v>
      </c>
      <c r="WZ3">
        <f t="shared" si="73"/>
        <v>9224908.1560771149</v>
      </c>
      <c r="XA3">
        <f t="shared" si="73"/>
        <v>604</v>
      </c>
      <c r="XB3" t="str">
        <f t="shared" si="73"/>
        <v>Pirkkala</v>
      </c>
      <c r="XC3">
        <f t="shared" si="73"/>
        <v>0</v>
      </c>
      <c r="XD3">
        <f t="shared" si="73"/>
        <v>39918.21561338289</v>
      </c>
      <c r="XE3">
        <f t="shared" si="73"/>
        <v>77130.111524163542</v>
      </c>
      <c r="XF3">
        <f t="shared" si="73"/>
        <v>111635.68773234198</v>
      </c>
      <c r="XG3">
        <f t="shared" si="73"/>
        <v>143773.23420074346</v>
      </c>
      <c r="XH3">
        <f t="shared" si="73"/>
        <v>171513.01115241632</v>
      </c>
      <c r="XI3">
        <f t="shared" si="73"/>
        <v>195531.59851301109</v>
      </c>
      <c r="XJ3">
        <f t="shared" ref="XJ3:ZU3" si="74">INDEX(XJ33:XJ55,$B$3,)</f>
        <v>216505.57620817839</v>
      </c>
      <c r="XK3">
        <f t="shared" si="74"/>
        <v>234434.94423791819</v>
      </c>
      <c r="XL3">
        <f t="shared" si="74"/>
        <v>250334.57249070628</v>
      </c>
      <c r="XM3">
        <f t="shared" si="74"/>
        <v>263189.59107806685</v>
      </c>
      <c r="XN3">
        <f t="shared" si="74"/>
        <v>272661.71003717469</v>
      </c>
      <c r="XO3">
        <f t="shared" si="74"/>
        <v>279089.219330855</v>
      </c>
      <c r="XP3">
        <f t="shared" si="74"/>
        <v>0</v>
      </c>
      <c r="XQ3">
        <f t="shared" si="74"/>
        <v>0</v>
      </c>
      <c r="XR3">
        <f t="shared" si="74"/>
        <v>0</v>
      </c>
      <c r="XS3">
        <f t="shared" si="74"/>
        <v>0</v>
      </c>
      <c r="XT3">
        <f t="shared" si="74"/>
        <v>0</v>
      </c>
      <c r="XU3">
        <f t="shared" si="74"/>
        <v>0</v>
      </c>
      <c r="XV3">
        <f t="shared" si="74"/>
        <v>0</v>
      </c>
      <c r="XW3">
        <f t="shared" si="74"/>
        <v>0</v>
      </c>
      <c r="XX3">
        <f t="shared" si="74"/>
        <v>0</v>
      </c>
      <c r="XY3">
        <f t="shared" si="74"/>
        <v>0</v>
      </c>
      <c r="XZ3">
        <f t="shared" si="74"/>
        <v>0</v>
      </c>
      <c r="YA3">
        <f t="shared" si="74"/>
        <v>0</v>
      </c>
      <c r="YB3">
        <f t="shared" si="74"/>
        <v>0</v>
      </c>
      <c r="YC3">
        <f t="shared" si="74"/>
        <v>0</v>
      </c>
      <c r="YD3">
        <f t="shared" si="74"/>
        <v>353556.41173826496</v>
      </c>
      <c r="YE3">
        <f t="shared" si="74"/>
        <v>446112.87851684698</v>
      </c>
      <c r="YF3">
        <f t="shared" si="74"/>
        <v>595847.15303960152</v>
      </c>
      <c r="YG3">
        <f t="shared" si="74"/>
        <v>697917.45787122403</v>
      </c>
      <c r="YH3">
        <f t="shared" si="74"/>
        <v>697917.45787122403</v>
      </c>
      <c r="YI3">
        <f t="shared" si="74"/>
        <v>697917.45787122403</v>
      </c>
      <c r="YJ3">
        <f t="shared" si="74"/>
        <v>697917.45787122403</v>
      </c>
      <c r="YK3">
        <f t="shared" si="74"/>
        <v>697917.45787122403</v>
      </c>
      <c r="YL3">
        <f t="shared" si="74"/>
        <v>697917.45787122403</v>
      </c>
      <c r="YM3">
        <f t="shared" si="74"/>
        <v>697917.45787122403</v>
      </c>
      <c r="YN3">
        <f t="shared" si="74"/>
        <v>697917.45787122403</v>
      </c>
      <c r="YO3">
        <f t="shared" si="74"/>
        <v>697917.45787122403</v>
      </c>
      <c r="YP3">
        <f t="shared" si="74"/>
        <v>0</v>
      </c>
      <c r="YQ3">
        <f t="shared" si="74"/>
        <v>35672.657549142852</v>
      </c>
      <c r="YR3">
        <f t="shared" si="74"/>
        <v>69679.61343015384</v>
      </c>
      <c r="YS3">
        <f t="shared" si="74"/>
        <v>100121.66864827536</v>
      </c>
      <c r="YT3">
        <f t="shared" si="74"/>
        <v>125109.10522174355</v>
      </c>
      <c r="YU3">
        <f t="shared" si="74"/>
        <v>145243.6654945802</v>
      </c>
      <c r="YV3">
        <f t="shared" si="74"/>
        <v>162975.11803104228</v>
      </c>
      <c r="YW3">
        <f t="shared" si="74"/>
        <v>175387.78079637385</v>
      </c>
      <c r="YX3">
        <f t="shared" si="74"/>
        <v>181035.64396877785</v>
      </c>
      <c r="YY3">
        <f t="shared" si="74"/>
        <v>200133.99240527605</v>
      </c>
      <c r="YZ3">
        <f t="shared" si="74"/>
        <v>209851.32911066455</v>
      </c>
      <c r="ZA3">
        <f t="shared" si="74"/>
        <v>209851.32911066455</v>
      </c>
      <c r="ZB3">
        <f t="shared" si="74"/>
        <v>209851.32911066455</v>
      </c>
      <c r="ZC3">
        <f t="shared" si="74"/>
        <v>0</v>
      </c>
      <c r="ZD3">
        <f t="shared" si="74"/>
        <v>232231.19650158015</v>
      </c>
      <c r="ZE3">
        <f t="shared" si="74"/>
        <v>491525.17801886087</v>
      </c>
      <c r="ZF3">
        <f t="shared" si="74"/>
        <v>724312.91451726411</v>
      </c>
      <c r="ZG3">
        <f t="shared" si="74"/>
        <v>967220.9066534827</v>
      </c>
      <c r="ZH3">
        <f t="shared" si="74"/>
        <v>1230414.1658040024</v>
      </c>
      <c r="ZI3">
        <f t="shared" si="74"/>
        <v>1449075.4879755205</v>
      </c>
      <c r="ZJ3">
        <f t="shared" si="74"/>
        <v>1679557.4471777787</v>
      </c>
      <c r="ZK3">
        <f t="shared" si="74"/>
        <v>1954768.1822087583</v>
      </c>
      <c r="ZL3">
        <f t="shared" si="74"/>
        <v>2129894.8021962368</v>
      </c>
      <c r="ZM3">
        <f t="shared" si="74"/>
        <v>2302848.2454462619</v>
      </c>
      <c r="ZN3">
        <f t="shared" si="74"/>
        <v>2556135.7041446571</v>
      </c>
      <c r="ZO3">
        <f t="shared" si="74"/>
        <v>2809690.4475866738</v>
      </c>
      <c r="ZP3">
        <f t="shared" si="74"/>
        <v>0</v>
      </c>
      <c r="ZQ3">
        <f t="shared" si="74"/>
        <v>328528.1304297662</v>
      </c>
      <c r="ZR3">
        <f t="shared" si="74"/>
        <v>674342.49151369685</v>
      </c>
      <c r="ZS3">
        <f t="shared" si="74"/>
        <v>985647.47687818785</v>
      </c>
      <c r="ZT3">
        <f t="shared" si="74"/>
        <v>1275987.1634995954</v>
      </c>
      <c r="ZU3">
        <f t="shared" si="74"/>
        <v>1586142.033772487</v>
      </c>
      <c r="ZV3">
        <f t="shared" ref="ZV3:ABO3" si="75">INDEX(ZV33:ZV55,$B$3,)</f>
        <v>1894182.3086183933</v>
      </c>
      <c r="ZW3">
        <f t="shared" si="75"/>
        <v>2178286.8263209667</v>
      </c>
      <c r="ZX3">
        <f t="shared" si="75"/>
        <v>2462595.6183171966</v>
      </c>
      <c r="ZY3">
        <f t="shared" si="75"/>
        <v>2723430.5631917175</v>
      </c>
      <c r="ZZ3">
        <f t="shared" si="75"/>
        <v>2954820.5156491189</v>
      </c>
      <c r="AAA3">
        <f t="shared" si="75"/>
        <v>3206445.3085992429</v>
      </c>
      <c r="AAB3">
        <f t="shared" si="75"/>
        <v>3415935.1669943011</v>
      </c>
      <c r="AAC3">
        <f t="shared" si="75"/>
        <v>0</v>
      </c>
      <c r="AAD3">
        <f t="shared" si="75"/>
        <v>551749.63313809375</v>
      </c>
      <c r="AAE3">
        <f t="shared" si="75"/>
        <v>1228426.2277880874</v>
      </c>
      <c r="AAF3">
        <f t="shared" si="75"/>
        <v>1778421.6360359984</v>
      </c>
      <c r="AAG3">
        <f t="shared" si="75"/>
        <v>2467148.3377525071</v>
      </c>
      <c r="AAH3">
        <f t="shared" si="75"/>
        <v>3256565.5739430529</v>
      </c>
      <c r="AAI3">
        <f t="shared" si="75"/>
        <v>3854648.1310458542</v>
      </c>
      <c r="AAJ3">
        <f t="shared" si="75"/>
        <v>4530085.9328145506</v>
      </c>
      <c r="AAK3">
        <f t="shared" si="75"/>
        <v>5490288.8922370179</v>
      </c>
      <c r="AAL3">
        <f t="shared" si="75"/>
        <v>5955298.5290468289</v>
      </c>
      <c r="AAM3">
        <f t="shared" si="75"/>
        <v>6462999.882665961</v>
      </c>
      <c r="AAN3">
        <f t="shared" si="75"/>
        <v>7359128.7202305607</v>
      </c>
      <c r="AAO3">
        <f t="shared" si="75"/>
        <v>8335782.241766247</v>
      </c>
      <c r="AAP3">
        <f t="shared" si="75"/>
        <v>0</v>
      </c>
      <c r="AAQ3">
        <f t="shared" si="75"/>
        <v>83087.841643551801</v>
      </c>
      <c r="AAR3">
        <f t="shared" si="75"/>
        <v>172948.90948171137</v>
      </c>
      <c r="AAS3">
        <f t="shared" si="75"/>
        <v>255867.59884958417</v>
      </c>
      <c r="AAT3">
        <f t="shared" si="75"/>
        <v>345711.10782275378</v>
      </c>
      <c r="AAU3">
        <f t="shared" si="75"/>
        <v>434954.77145398501</v>
      </c>
      <c r="AAV3">
        <f t="shared" si="75"/>
        <v>490952.57535443723</v>
      </c>
      <c r="AAW3">
        <f t="shared" si="75"/>
        <v>553904.74204512406</v>
      </c>
      <c r="AAX3">
        <f t="shared" si="75"/>
        <v>633616.62102918373</v>
      </c>
      <c r="AAY3">
        <f t="shared" si="75"/>
        <v>661025.05157672963</v>
      </c>
      <c r="AAZ3">
        <f t="shared" si="75"/>
        <v>698377.44452693569</v>
      </c>
      <c r="ABA3">
        <f t="shared" si="75"/>
        <v>768221.70887350221</v>
      </c>
      <c r="ABB3">
        <f t="shared" si="75"/>
        <v>852193.19866814883</v>
      </c>
      <c r="ABC3">
        <f t="shared" si="75"/>
        <v>0</v>
      </c>
      <c r="ABD3">
        <f t="shared" si="75"/>
        <v>1624744.0866137827</v>
      </c>
      <c r="ABE3">
        <f t="shared" si="75"/>
        <v>3160165.4102735207</v>
      </c>
      <c r="ABF3">
        <f t="shared" si="75"/>
        <v>4551854.1357012531</v>
      </c>
      <c r="ABG3">
        <f t="shared" si="75"/>
        <v>6022867.3130220501</v>
      </c>
      <c r="ABH3">
        <f t="shared" si="75"/>
        <v>7522750.6794917481</v>
      </c>
      <c r="ABI3">
        <f t="shared" si="75"/>
        <v>8745282.6774094813</v>
      </c>
      <c r="ABJ3">
        <f t="shared" si="75"/>
        <v>10031645.763234194</v>
      </c>
      <c r="ABK3">
        <f t="shared" si="75"/>
        <v>11654657.359870076</v>
      </c>
      <c r="ABL3">
        <f t="shared" si="75"/>
        <v>12618034.968778718</v>
      </c>
      <c r="ABM3">
        <f t="shared" si="75"/>
        <v>13590004.466348233</v>
      </c>
      <c r="ABN3">
        <f t="shared" si="75"/>
        <v>15070361.938867027</v>
      </c>
      <c r="ABO3">
        <f t="shared" si="75"/>
        <v>16600459.061328113</v>
      </c>
      <c r="ABQ3">
        <f t="shared" ref="ABQ3:ACE3" si="76">INDEX(ABQ33:ABQ55,$B$3,)</f>
        <v>604</v>
      </c>
      <c r="ABR3" t="str">
        <f t="shared" si="76"/>
        <v>Pirkkala</v>
      </c>
      <c r="ABS3">
        <f t="shared" si="76"/>
        <v>0</v>
      </c>
      <c r="ABT3">
        <f t="shared" si="76"/>
        <v>54513.929535861709</v>
      </c>
      <c r="ABU3">
        <f t="shared" si="76"/>
        <v>118991.00397600833</v>
      </c>
      <c r="ABV3">
        <f t="shared" si="76"/>
        <v>176363.53536341776</v>
      </c>
      <c r="ABW3">
        <f t="shared" si="76"/>
        <v>224756.93400100348</v>
      </c>
      <c r="ABX3">
        <f t="shared" si="76"/>
        <v>265223.36712694046</v>
      </c>
      <c r="ABY3">
        <f t="shared" si="76"/>
        <v>302152.3668605336</v>
      </c>
      <c r="ABZ3">
        <f t="shared" si="76"/>
        <v>342900.0871428664</v>
      </c>
      <c r="ACA3">
        <f t="shared" si="76"/>
        <v>375921.18313821079</v>
      </c>
      <c r="ACB3">
        <f t="shared" si="76"/>
        <v>405886.59356188803</v>
      </c>
      <c r="ACC3">
        <f t="shared" si="76"/>
        <v>427047.2823589897</v>
      </c>
      <c r="ACD3">
        <f t="shared" si="76"/>
        <v>447199.59290593921</v>
      </c>
      <c r="ACE3">
        <f t="shared" si="76"/>
        <v>459085.30525035021</v>
      </c>
      <c r="ACG3">
        <f>INDEX(ACG33:ACG55,$B$3,)</f>
        <v>604</v>
      </c>
      <c r="ACH3" t="str">
        <f>INDEX(ACH33:ACH55,$B$3,)</f>
        <v>Pirkkala</v>
      </c>
      <c r="ACI3">
        <f>INDEX(ACI33:ACI55,$B$3,)</f>
        <v>8164</v>
      </c>
      <c r="ACJ3">
        <f>INDEX(ACJ33:ACJ55,$B$3,)</f>
        <v>144812</v>
      </c>
      <c r="ACK3">
        <f>INDEX(ACK33:ACK55,$B$3,)</f>
        <v>5.6376543380382844E-2</v>
      </c>
      <c r="ACM3">
        <f t="shared" ref="ACM3:ADR3" si="77">INDEX(ACM33:ACM55,$B$3,)</f>
        <v>604</v>
      </c>
      <c r="ACN3" t="str">
        <f t="shared" si="77"/>
        <v>Pirkkala</v>
      </c>
      <c r="ACO3">
        <f t="shared" si="77"/>
        <v>337</v>
      </c>
      <c r="ACP3">
        <f t="shared" si="77"/>
        <v>184</v>
      </c>
      <c r="ACQ3">
        <f t="shared" si="77"/>
        <v>114</v>
      </c>
      <c r="ACR3">
        <f t="shared" si="77"/>
        <v>225</v>
      </c>
      <c r="ACS3">
        <f t="shared" si="77"/>
        <v>685</v>
      </c>
      <c r="ACT3">
        <f t="shared" si="77"/>
        <v>694</v>
      </c>
      <c r="ACU3">
        <f t="shared" si="77"/>
        <v>539</v>
      </c>
      <c r="ACV3">
        <f t="shared" si="77"/>
        <v>322</v>
      </c>
      <c r="ACW3">
        <f t="shared" si="77"/>
        <v>220</v>
      </c>
      <c r="ACX3">
        <f t="shared" si="77"/>
        <v>159</v>
      </c>
      <c r="ACY3">
        <f t="shared" si="77"/>
        <v>129</v>
      </c>
      <c r="ACZ3">
        <f t="shared" si="77"/>
        <v>96</v>
      </c>
      <c r="ADA3">
        <f t="shared" si="77"/>
        <v>89</v>
      </c>
      <c r="ADB3">
        <f t="shared" si="77"/>
        <v>70</v>
      </c>
      <c r="ADC3">
        <f t="shared" si="77"/>
        <v>53</v>
      </c>
      <c r="ADD3">
        <f t="shared" si="77"/>
        <v>40</v>
      </c>
      <c r="ADE3">
        <f t="shared" si="77"/>
        <v>0</v>
      </c>
      <c r="ADF3">
        <f t="shared" si="77"/>
        <v>604</v>
      </c>
      <c r="ADG3" t="str">
        <f t="shared" si="77"/>
        <v>Pirkkala</v>
      </c>
      <c r="ADH3">
        <f t="shared" si="77"/>
        <v>272</v>
      </c>
      <c r="ADI3">
        <f t="shared" si="77"/>
        <v>169</v>
      </c>
      <c r="ADJ3">
        <f t="shared" si="77"/>
        <v>127</v>
      </c>
      <c r="ADK3">
        <f t="shared" si="77"/>
        <v>372</v>
      </c>
      <c r="ADL3">
        <f t="shared" si="77"/>
        <v>754</v>
      </c>
      <c r="ADM3">
        <f t="shared" si="77"/>
        <v>530</v>
      </c>
      <c r="ADN3">
        <f t="shared" si="77"/>
        <v>430</v>
      </c>
      <c r="ADO3">
        <f t="shared" si="77"/>
        <v>278</v>
      </c>
      <c r="ADP3">
        <f t="shared" si="77"/>
        <v>202</v>
      </c>
      <c r="ADQ3">
        <f t="shared" si="77"/>
        <v>183</v>
      </c>
      <c r="ADR3">
        <f t="shared" si="77"/>
        <v>147</v>
      </c>
      <c r="ADS3">
        <f t="shared" ref="ADS3:AEX3" si="78">INDEX(ADS33:ADS55,$B$3,)</f>
        <v>114</v>
      </c>
      <c r="ADT3">
        <f t="shared" si="78"/>
        <v>90</v>
      </c>
      <c r="ADU3">
        <f t="shared" si="78"/>
        <v>81</v>
      </c>
      <c r="ADV3">
        <f t="shared" si="78"/>
        <v>44</v>
      </c>
      <c r="ADW3">
        <f t="shared" si="78"/>
        <v>30</v>
      </c>
      <c r="ADX3">
        <f t="shared" si="78"/>
        <v>0</v>
      </c>
      <c r="ADY3">
        <f t="shared" si="78"/>
        <v>604</v>
      </c>
      <c r="ADZ3" t="str">
        <f t="shared" si="78"/>
        <v>Pirkkala</v>
      </c>
      <c r="AEA3">
        <f t="shared" si="78"/>
        <v>65</v>
      </c>
      <c r="AEB3">
        <f t="shared" si="78"/>
        <v>15</v>
      </c>
      <c r="AEC3">
        <f t="shared" si="78"/>
        <v>-13</v>
      </c>
      <c r="AED3">
        <f t="shared" si="78"/>
        <v>-147</v>
      </c>
      <c r="AEE3">
        <f t="shared" si="78"/>
        <v>-69</v>
      </c>
      <c r="AEF3">
        <f t="shared" si="78"/>
        <v>164</v>
      </c>
      <c r="AEG3">
        <f t="shared" si="78"/>
        <v>109</v>
      </c>
      <c r="AEH3">
        <f t="shared" si="78"/>
        <v>44</v>
      </c>
      <c r="AEI3">
        <f t="shared" si="78"/>
        <v>18</v>
      </c>
      <c r="AEJ3">
        <f t="shared" si="78"/>
        <v>-24</v>
      </c>
      <c r="AEK3">
        <f t="shared" si="78"/>
        <v>-18</v>
      </c>
      <c r="AEL3">
        <f t="shared" si="78"/>
        <v>-18</v>
      </c>
      <c r="AEM3">
        <f t="shared" si="78"/>
        <v>-1</v>
      </c>
      <c r="AEN3">
        <f t="shared" si="78"/>
        <v>-11</v>
      </c>
      <c r="AEO3">
        <f t="shared" si="78"/>
        <v>9</v>
      </c>
      <c r="AEP3">
        <f t="shared" si="78"/>
        <v>10</v>
      </c>
      <c r="AEQ3">
        <f t="shared" si="78"/>
        <v>0</v>
      </c>
      <c r="AER3">
        <f t="shared" si="78"/>
        <v>604</v>
      </c>
      <c r="AES3" t="str">
        <f t="shared" si="78"/>
        <v>Pirkkala</v>
      </c>
      <c r="AET3">
        <f t="shared" si="78"/>
        <v>5348.7189020985907</v>
      </c>
      <c r="AEU3">
        <f t="shared" si="78"/>
        <v>5376.2611105024071</v>
      </c>
      <c r="AEV3">
        <f t="shared" si="78"/>
        <v>6909.9290553308319</v>
      </c>
      <c r="AEW3">
        <f t="shared" si="78"/>
        <v>3811.0687819846662</v>
      </c>
      <c r="AEX3">
        <f t="shared" si="78"/>
        <v>-703.96537061125241</v>
      </c>
      <c r="AEY3">
        <f t="shared" ref="AEY3:AGD3" si="79">INDEX(AEY33:AEY55,$B$3,)</f>
        <v>1665.3220690965575</v>
      </c>
      <c r="AEZ3">
        <f t="shared" si="79"/>
        <v>3387.1746666359313</v>
      </c>
      <c r="AFA3">
        <f t="shared" si="79"/>
        <v>5127.0145553717693</v>
      </c>
      <c r="AFB3">
        <f t="shared" si="79"/>
        <v>5338.3493170347101</v>
      </c>
      <c r="AFC3">
        <f t="shared" si="79"/>
        <v>6416.2709975363014</v>
      </c>
      <c r="AFD3">
        <f t="shared" si="79"/>
        <v>5371.6619019633545</v>
      </c>
      <c r="AFE3">
        <f t="shared" si="79"/>
        <v>5080.7719984187024</v>
      </c>
      <c r="AFF3">
        <f t="shared" si="79"/>
        <v>4163.4268502722998</v>
      </c>
      <c r="AFG3">
        <f t="shared" si="79"/>
        <v>3872.792003994422</v>
      </c>
      <c r="AFH3">
        <f t="shared" si="79"/>
        <v>2830.878791101482</v>
      </c>
      <c r="AFI3">
        <f t="shared" si="79"/>
        <v>13843.894694183935</v>
      </c>
      <c r="AFJ3">
        <f t="shared" si="79"/>
        <v>0</v>
      </c>
      <c r="AFK3">
        <f t="shared" si="79"/>
        <v>604</v>
      </c>
      <c r="AFL3" t="str">
        <f t="shared" si="79"/>
        <v>Pirkkala</v>
      </c>
      <c r="AFM3">
        <f t="shared" si="79"/>
        <v>11566.451031523269</v>
      </c>
      <c r="AFN3">
        <f t="shared" si="79"/>
        <v>10516.736503555532</v>
      </c>
      <c r="AFO3">
        <f t="shared" si="79"/>
        <v>10542.224384207631</v>
      </c>
      <c r="AFP3">
        <f t="shared" si="79"/>
        <v>5427.9880125721747</v>
      </c>
      <c r="AFQ3">
        <f t="shared" si="79"/>
        <v>2054.6740591032294</v>
      </c>
      <c r="AFR3">
        <f t="shared" si="79"/>
        <v>1973.4710515844326</v>
      </c>
      <c r="AFS3">
        <f t="shared" si="79"/>
        <v>1973.4710515844326</v>
      </c>
      <c r="AFT3">
        <f t="shared" si="79"/>
        <v>1973.4710515844326</v>
      </c>
      <c r="AFU3">
        <f t="shared" si="79"/>
        <v>1973.4710515844326</v>
      </c>
      <c r="AFV3">
        <f t="shared" si="79"/>
        <v>1973.4710515844326</v>
      </c>
      <c r="AFW3">
        <f t="shared" si="79"/>
        <v>2655.5682751971481</v>
      </c>
      <c r="AFX3">
        <f t="shared" si="79"/>
        <v>2655.5682751971481</v>
      </c>
      <c r="AFY3">
        <f t="shared" si="79"/>
        <v>2655.5682751971481</v>
      </c>
      <c r="AFZ3">
        <f t="shared" si="79"/>
        <v>4334.6007000359195</v>
      </c>
      <c r="AGA3">
        <f t="shared" si="79"/>
        <v>4334.6007000359195</v>
      </c>
      <c r="AGB3">
        <f t="shared" si="79"/>
        <v>17308.30409339934</v>
      </c>
      <c r="AGC3">
        <f t="shared" si="79"/>
        <v>0</v>
      </c>
      <c r="AGD3">
        <f t="shared" si="79"/>
        <v>604</v>
      </c>
      <c r="AGE3" t="str">
        <f t="shared" ref="AGE3:AGU3" si="80">INDEX(AGE33:AGE55,$B$3,)</f>
        <v>Pirkkala</v>
      </c>
      <c r="AGF3">
        <f t="shared" si="80"/>
        <v>-6217.7321294246785</v>
      </c>
      <c r="AGG3">
        <f t="shared" si="80"/>
        <v>-5140.4753930531251</v>
      </c>
      <c r="AGH3">
        <f t="shared" si="80"/>
        <v>-3632.2953288767994</v>
      </c>
      <c r="AGI3">
        <f t="shared" si="80"/>
        <v>-1616.9192305875085</v>
      </c>
      <c r="AGJ3">
        <f t="shared" si="80"/>
        <v>-2758.6394297144816</v>
      </c>
      <c r="AGK3">
        <f t="shared" si="80"/>
        <v>-308.14898248787517</v>
      </c>
      <c r="AGL3">
        <f t="shared" si="80"/>
        <v>1413.7036150514987</v>
      </c>
      <c r="AGM3">
        <f t="shared" si="80"/>
        <v>3153.5435037873367</v>
      </c>
      <c r="AGN3">
        <f t="shared" si="80"/>
        <v>3364.8782654502775</v>
      </c>
      <c r="AGO3">
        <f t="shared" si="80"/>
        <v>4442.7999459518687</v>
      </c>
      <c r="AGP3">
        <f t="shared" si="80"/>
        <v>2716.0936267662064</v>
      </c>
      <c r="AGQ3">
        <f t="shared" si="80"/>
        <v>2425.2037232215544</v>
      </c>
      <c r="AGR3">
        <f t="shared" si="80"/>
        <v>1507.8585750751517</v>
      </c>
      <c r="AGS3">
        <f t="shared" si="80"/>
        <v>-461.80869604149757</v>
      </c>
      <c r="AGT3">
        <f t="shared" si="80"/>
        <v>-1503.7219089344376</v>
      </c>
      <c r="AGU3">
        <f t="shared" si="80"/>
        <v>-3464.4093992154048</v>
      </c>
    </row>
    <row r="4" spans="1:879" x14ac:dyDescent="0.25">
      <c r="SO4">
        <f>IF(SO1=2018,0,SO3-SN3)</f>
        <v>39918.21561338289</v>
      </c>
      <c r="SP4">
        <f t="shared" ref="SP4:TF4" si="81">IF(SP1=2018,0,SP3-SO3)</f>
        <v>37211.895910780651</v>
      </c>
      <c r="SQ4">
        <f t="shared" si="81"/>
        <v>34505.576208178434</v>
      </c>
      <c r="SR4">
        <f t="shared" si="81"/>
        <v>32137.546468401488</v>
      </c>
      <c r="SS4">
        <f t="shared" si="81"/>
        <v>27739.776951672859</v>
      </c>
      <c r="ST4">
        <f t="shared" si="81"/>
        <v>24018.587360594771</v>
      </c>
      <c r="SU4">
        <f t="shared" si="81"/>
        <v>20973.977695167297</v>
      </c>
      <c r="SV4">
        <f t="shared" si="81"/>
        <v>17929.368029739795</v>
      </c>
      <c r="SW4">
        <f t="shared" si="81"/>
        <v>15899.628252788098</v>
      </c>
      <c r="SX4">
        <f t="shared" si="81"/>
        <v>12855.018587360566</v>
      </c>
      <c r="SY4">
        <f t="shared" si="81"/>
        <v>9472.1189591078437</v>
      </c>
      <c r="SZ4">
        <f t="shared" si="81"/>
        <v>6427.5092936803121</v>
      </c>
      <c r="TA4">
        <f t="shared" si="81"/>
        <v>0</v>
      </c>
      <c r="TB4">
        <f t="shared" si="81"/>
        <v>-763463.58934113372</v>
      </c>
      <c r="TC4">
        <f t="shared" si="81"/>
        <v>-633862.65472835593</v>
      </c>
      <c r="TD4">
        <f t="shared" si="81"/>
        <v>-681187.93564727297</v>
      </c>
      <c r="TE4">
        <f t="shared" si="81"/>
        <v>-505893.25437876768</v>
      </c>
      <c r="TF4">
        <f t="shared" si="81"/>
        <v>-388123.38315556664</v>
      </c>
      <c r="TG4">
        <f t="shared" ref="TG4" si="82">IF(TG1=2018,0,TG3-TF3)</f>
        <v>-186717.98951236019</v>
      </c>
      <c r="TH4">
        <f t="shared" ref="TH4" si="83">IF(TH1=2018,0,TH3-TG3)</f>
        <v>-21622.837370241992</v>
      </c>
      <c r="TI4">
        <f t="shared" ref="TI4" si="84">IF(TI1=2018,0,TI3-TH3)</f>
        <v>-9383.5051546390168</v>
      </c>
      <c r="TJ4">
        <f t="shared" ref="TJ4" si="85">IF(TJ1=2018,0,TJ3-TI3)</f>
        <v>-16591.117611386348</v>
      </c>
      <c r="TK4">
        <f t="shared" ref="TK4" si="86">IF(TK1=2018,0,TK3-TJ3)</f>
        <v>-9383.5051546390168</v>
      </c>
      <c r="TL4">
        <f t="shared" ref="TL4" si="87">IF(TL1=2018,0,TL3-TK3)</f>
        <v>-11559.397852531169</v>
      </c>
      <c r="TM4">
        <f t="shared" ref="TM4" si="88">IF(TM1=2018,0,TM3-TL3)</f>
        <v>-25974.62276602583</v>
      </c>
      <c r="TN4">
        <f t="shared" ref="TN4" si="89">IF(TN1=2018,0,TN3-TM3)</f>
        <v>0</v>
      </c>
      <c r="TO4">
        <f t="shared" ref="TO4" si="90">IF(TO1=2018,0,TO3-TN3)</f>
        <v>353556.41173826496</v>
      </c>
      <c r="TP4">
        <f t="shared" ref="TP4" si="91">IF(TP1=2018,0,TP3-TO3)</f>
        <v>92556.46677858202</v>
      </c>
      <c r="TQ4">
        <f t="shared" ref="TQ4" si="92">IF(TQ1=2018,0,TQ3-TP3)</f>
        <v>149734.27452275454</v>
      </c>
      <c r="TR4">
        <f t="shared" ref="TR4" si="93">IF(TR1=2018,0,TR3-TQ3)</f>
        <v>102070.30483162252</v>
      </c>
      <c r="TS4">
        <f t="shared" ref="TS4" si="94">IF(TS1=2018,0,TS3-TR3)</f>
        <v>-134047.31632587546</v>
      </c>
      <c r="TT4">
        <f t="shared" ref="TT4" si="95">IF(TT1=2018,0,TT3-TS3)</f>
        <v>-362778.85717955069</v>
      </c>
      <c r="TU4">
        <f t="shared" ref="TU4" si="96">IF(TU1=2018,0,TU3-TT3)</f>
        <v>-573058.73719165951</v>
      </c>
      <c r="TV4">
        <f t="shared" ref="TV4:TW4" si="97">IF(TV1=2018,0,TV3-TU3)</f>
        <v>-510656.45668785705</v>
      </c>
      <c r="TW4">
        <f t="shared" si="97"/>
        <v>-698805.17562447838</v>
      </c>
      <c r="TX4">
        <f t="shared" ref="TX4" si="98">IF(TX1=2018,0,TX3-TW3)</f>
        <v>-683131.75734558888</v>
      </c>
      <c r="TY4">
        <f t="shared" ref="TY4" si="99">IF(TY1=2018,0,TY3-TX3)</f>
        <v>-542016.83316362556</v>
      </c>
      <c r="TZ4">
        <f t="shared" ref="TZ4" si="100">IF(TZ1=2018,0,TZ3-TY3)</f>
        <v>-611195.32891176129</v>
      </c>
      <c r="UA4">
        <f t="shared" ref="UA4" si="101">IF(UA1=2018,0,UA3-TZ3)</f>
        <v>0</v>
      </c>
      <c r="UB4">
        <f t="shared" ref="UB4" si="102">IF(UB1=2018,0,UB3-UA3)</f>
        <v>35672.657549142852</v>
      </c>
      <c r="UC4">
        <f t="shared" ref="UC4" si="103">IF(UC1=2018,0,UC3-UB3)</f>
        <v>34006.955881010988</v>
      </c>
      <c r="UD4">
        <f t="shared" ref="UD4" si="104">IF(UD1=2018,0,UD3-UC3)</f>
        <v>30442.055218121517</v>
      </c>
      <c r="UE4">
        <f t="shared" ref="UE4" si="105">IF(UE1=2018,0,UE3-UD3)</f>
        <v>24987.436573468192</v>
      </c>
      <c r="UF4">
        <f t="shared" ref="UF4" si="106">IF(UF1=2018,0,UF3-UE3)</f>
        <v>20134.56027283665</v>
      </c>
      <c r="UG4">
        <f t="shared" ref="UG4" si="107">IF(UG1=2018,0,UG3-UF3)</f>
        <v>17731.452536462079</v>
      </c>
      <c r="UH4">
        <f t="shared" ref="UH4" si="108">IF(UH1=2018,0,UH3-UG3)</f>
        <v>12412.662765331566</v>
      </c>
      <c r="UI4">
        <f t="shared" ref="UI4" si="109">IF(UI1=2018,0,UI3-UH3)</f>
        <v>5647.8631724040024</v>
      </c>
      <c r="UJ4">
        <f t="shared" ref="UJ4" si="110">IF(UJ1=2018,0,UJ3-UI3)</f>
        <v>19098.3484364982</v>
      </c>
      <c r="UK4">
        <f t="shared" ref="UK4" si="111">IF(UK1=2018,0,UK3-UJ3)</f>
        <v>9717.3367053885013</v>
      </c>
      <c r="UL4">
        <f t="shared" ref="UL4" si="112">IF(UL1=2018,0,UL3-UK3)</f>
        <v>-1081.0254141807964</v>
      </c>
      <c r="UM4">
        <f t="shared" ref="UM4:UN4" si="113">IF(UM1=2018,0,UM3-UL3)</f>
        <v>-5015.6247335013759</v>
      </c>
      <c r="UN4">
        <f t="shared" si="113"/>
        <v>0</v>
      </c>
      <c r="UO4">
        <f t="shared" ref="UO4" si="114">IF(UO1=2018,0,UO3-UN3)</f>
        <v>232231.19650158015</v>
      </c>
      <c r="UP4">
        <f t="shared" ref="UP4" si="115">IF(UP1=2018,0,UP3-UO3)</f>
        <v>259293.98151728071</v>
      </c>
      <c r="UQ4">
        <f t="shared" ref="UQ4" si="116">IF(UQ1=2018,0,UQ3-UP3)</f>
        <v>232787.73649840325</v>
      </c>
      <c r="UR4">
        <f t="shared" ref="UR4" si="117">IF(UR1=2018,0,UR3-UQ3)</f>
        <v>242907.99213621859</v>
      </c>
      <c r="US4">
        <f t="shared" ref="US4" si="118">IF(US1=2018,0,US3-UR3)</f>
        <v>263193.25915051973</v>
      </c>
      <c r="UT4">
        <f t="shared" ref="UT4" si="119">IF(UT1=2018,0,UT3-US3)</f>
        <v>218661.32217151811</v>
      </c>
      <c r="UU4">
        <f t="shared" ref="UU4" si="120">IF(UU1=2018,0,UU3-UT3)</f>
        <v>230481.95920225815</v>
      </c>
      <c r="UV4">
        <f t="shared" ref="UV4" si="121">IF(UV1=2018,0,UV3-UU3)</f>
        <v>275210.73503097962</v>
      </c>
      <c r="UW4">
        <f t="shared" ref="UW4" si="122">IF(UW1=2018,0,UW3-UV3)</f>
        <v>175126.61998747848</v>
      </c>
      <c r="UX4">
        <f t="shared" ref="UX4" si="123">IF(UX1=2018,0,UX3-UW3)</f>
        <v>172953.44325002516</v>
      </c>
      <c r="UY4">
        <f t="shared" ref="UY4" si="124">IF(UY1=2018,0,UY3-UX3)</f>
        <v>253287.45869839517</v>
      </c>
      <c r="UZ4">
        <f t="shared" ref="UZ4" si="125">IF(UZ1=2018,0,UZ3-UY3)</f>
        <v>253554.74344201665</v>
      </c>
      <c r="VA4">
        <f t="shared" ref="VA4" si="126">IF(VA1=2018,0,VA3-UZ3)</f>
        <v>0</v>
      </c>
      <c r="VB4">
        <f t="shared" ref="VB4" si="127">IF(VB1=2018,0,VB3-VA3)</f>
        <v>328528.1304297662</v>
      </c>
      <c r="VC4">
        <f t="shared" ref="VC4" si="128">IF(VC1=2018,0,VC3-VB3)</f>
        <v>345814.36108393065</v>
      </c>
      <c r="VD4">
        <f t="shared" ref="VD4:VE4" si="129">IF(VD1=2018,0,VD3-VC3)</f>
        <v>311304.985364491</v>
      </c>
      <c r="VE4">
        <f t="shared" si="129"/>
        <v>290339.68662140751</v>
      </c>
      <c r="VF4">
        <f t="shared" ref="VF4" si="130">IF(VF1=2018,0,VF3-VE3)</f>
        <v>310154.8702728916</v>
      </c>
      <c r="VG4">
        <f t="shared" ref="VG4" si="131">IF(VG1=2018,0,VG3-VF3)</f>
        <v>308040.2748459063</v>
      </c>
      <c r="VH4">
        <f t="shared" ref="VH4" si="132">IF(VH1=2018,0,VH3-VG3)</f>
        <v>284104.51770257344</v>
      </c>
      <c r="VI4">
        <f t="shared" ref="VI4" si="133">IF(VI1=2018,0,VI3-VH3)</f>
        <v>284308.79199622991</v>
      </c>
      <c r="VJ4">
        <f t="shared" ref="VJ4" si="134">IF(VJ1=2018,0,VJ3-VI3)</f>
        <v>260834.94487452088</v>
      </c>
      <c r="VK4">
        <f t="shared" ref="VK4" si="135">IF(VK1=2018,0,VK3-VJ3)</f>
        <v>231389.95245740144</v>
      </c>
      <c r="VL4">
        <f t="shared" ref="VL4" si="136">IF(VL1=2018,0,VL3-VK3)</f>
        <v>251624.79295012401</v>
      </c>
      <c r="VM4">
        <f t="shared" ref="VM4" si="137">IF(VM1=2018,0,VM3-VL3)</f>
        <v>209489.8583950582</v>
      </c>
      <c r="VN4">
        <f t="shared" ref="VN4" si="138">IF(VN1=2018,0,VN3-VM3)</f>
        <v>0</v>
      </c>
      <c r="VO4">
        <f t="shared" ref="VO4" si="139">IF(VO1=2018,0,VO3-VN3)</f>
        <v>551749.63313809375</v>
      </c>
      <c r="VP4">
        <f t="shared" ref="VP4" si="140">IF(VP1=2018,0,VP3-VO3)</f>
        <v>676676.5946499937</v>
      </c>
      <c r="VQ4">
        <f t="shared" ref="VQ4" si="141">IF(VQ1=2018,0,VQ3-VP3)</f>
        <v>549995.40824791091</v>
      </c>
      <c r="VR4">
        <f t="shared" ref="VR4" si="142">IF(VR1=2018,0,VR3-VQ3)</f>
        <v>688726.70171650872</v>
      </c>
      <c r="VS4">
        <f t="shared" ref="VS4" si="143">IF(VS1=2018,0,VS3-VR3)</f>
        <v>789417.23619054584</v>
      </c>
      <c r="VT4">
        <f t="shared" ref="VT4" si="144">IF(VT1=2018,0,VT3-VS3)</f>
        <v>598082.55710280128</v>
      </c>
      <c r="VU4">
        <f t="shared" ref="VU4:VV4" si="145">IF(VU1=2018,0,VU3-VT3)</f>
        <v>675437.8017686964</v>
      </c>
      <c r="VV4">
        <f t="shared" si="145"/>
        <v>960202.95942246728</v>
      </c>
      <c r="VW4">
        <f t="shared" ref="VW4" si="146">IF(VW1=2018,0,VW3-VV3)</f>
        <v>465009.636809811</v>
      </c>
      <c r="VX4">
        <f t="shared" ref="VX4" si="147">IF(VX1=2018,0,VX3-VW3)</f>
        <v>507701.35361913219</v>
      </c>
      <c r="VY4">
        <f t="shared" ref="VY4" si="148">IF(VY1=2018,0,VY3-VX3)</f>
        <v>896128.8375645997</v>
      </c>
      <c r="VZ4">
        <f t="shared" ref="VZ4" si="149">IF(VZ1=2018,0,VZ3-VY3)</f>
        <v>976653.52153568622</v>
      </c>
      <c r="WA4">
        <f t="shared" ref="WA4" si="150">IF(WA1=2018,0,WA3-VZ3)</f>
        <v>0</v>
      </c>
      <c r="WB4">
        <f t="shared" ref="WB4" si="151">IF(WB1=2018,0,WB3-WA3)</f>
        <v>83087.841643551801</v>
      </c>
      <c r="WC4">
        <f t="shared" ref="WC4" si="152">IF(WC1=2018,0,WC3-WB3)</f>
        <v>89861.067838159564</v>
      </c>
      <c r="WD4">
        <f t="shared" ref="WD4" si="153">IF(WD1=2018,0,WD3-WC3)</f>
        <v>82918.689367872808</v>
      </c>
      <c r="WE4">
        <f t="shared" ref="WE4" si="154">IF(WE1=2018,0,WE3-WD3)</f>
        <v>89843.508973169606</v>
      </c>
      <c r="WF4">
        <f t="shared" ref="WF4" si="155">IF(WF1=2018,0,WF3-WE3)</f>
        <v>89243.663631231233</v>
      </c>
      <c r="WG4">
        <f t="shared" ref="WG4" si="156">IF(WG1=2018,0,WG3-WF3)</f>
        <v>55997.803900452214</v>
      </c>
      <c r="WH4">
        <f t="shared" ref="WH4" si="157">IF(WH1=2018,0,WH3-WG3)</f>
        <v>62952.166690686834</v>
      </c>
      <c r="WI4">
        <f t="shared" ref="WI4" si="158">IF(WI1=2018,0,WI3-WH3)</f>
        <v>79711.878984059673</v>
      </c>
      <c r="WJ4">
        <f t="shared" ref="WJ4" si="159">IF(WJ1=2018,0,WJ3-WI3)</f>
        <v>27408.430547545897</v>
      </c>
      <c r="WK4">
        <f t="shared" ref="WK4" si="160">IF(WK1=2018,0,WK3-WJ3)</f>
        <v>37352.392950206064</v>
      </c>
      <c r="WL4">
        <f t="shared" ref="WL4:WM4" si="161">IF(WL1=2018,0,WL3-WK3)</f>
        <v>69844.264346566517</v>
      </c>
      <c r="WM4">
        <f t="shared" si="161"/>
        <v>83971.489794646623</v>
      </c>
      <c r="WN4">
        <f t="shared" ref="WN4" si="162">IF(WN1=2018,0,WN3-WM3)</f>
        <v>0</v>
      </c>
      <c r="WO4">
        <f t="shared" ref="WO4" si="163">IF(WO1=2018,0,WO3-WN3)</f>
        <v>861280.49727264885</v>
      </c>
      <c r="WP4">
        <f t="shared" ref="WP4" si="164">IF(WP1=2018,0,WP3-WO3)</f>
        <v>901558.66893138248</v>
      </c>
      <c r="WQ4">
        <f t="shared" ref="WQ4" si="165">IF(WQ1=2018,0,WQ3-WP3)</f>
        <v>710500.7897804596</v>
      </c>
      <c r="WR4">
        <f t="shared" ref="WR4" si="166">IF(WR1=2018,0,WR3-WQ3)</f>
        <v>965119.92294202885</v>
      </c>
      <c r="WS4">
        <f t="shared" ref="WS4" si="167">IF(WS1=2018,0,WS3-WR3)</f>
        <v>977712.66698825592</v>
      </c>
      <c r="WT4">
        <f t="shared" ref="WT4" si="168">IF(WT1=2018,0,WT3-WS3)</f>
        <v>673035.15122582391</v>
      </c>
      <c r="WU4">
        <f t="shared" ref="WU4" si="169">IF(WU1=2018,0,WU3-WT3)</f>
        <v>691681.51126281172</v>
      </c>
      <c r="WV4">
        <f t="shared" ref="WV4" si="170">IF(WV1=2018,0,WV3-WU3)</f>
        <v>1102971.6347933849</v>
      </c>
      <c r="WW4">
        <f t="shared" ref="WW4" si="171">IF(WW1=2018,0,WW3-WV3)</f>
        <v>247981.31567277759</v>
      </c>
      <c r="WX4">
        <f t="shared" ref="WX4" si="172">IF(WX1=2018,0,WX3-WW3)</f>
        <v>279454.23506928515</v>
      </c>
      <c r="WY4">
        <f t="shared" ref="WY4" si="173">IF(WY1=2018,0,WY3-WX3)</f>
        <v>925700.21608845517</v>
      </c>
      <c r="WZ4">
        <f t="shared" ref="WZ4" si="174">IF(WZ1=2018,0,WZ3-WY3)</f>
        <v>887911.5460498007</v>
      </c>
      <c r="XA4">
        <f t="shared" ref="XA4" si="175">IF(XA1=2018,0,XA3-WZ3)</f>
        <v>-9224304.1560771149</v>
      </c>
      <c r="XC4">
        <f t="shared" ref="XC4:XD4" si="176">IF(XC1=2018,0,XC3-XB3)</f>
        <v>0</v>
      </c>
      <c r="XD4">
        <f t="shared" si="176"/>
        <v>39918.21561338289</v>
      </c>
      <c r="XE4">
        <f t="shared" ref="XE4" si="177">IF(XE1=2018,0,XE3-XD3)</f>
        <v>37211.895910780651</v>
      </c>
      <c r="XF4">
        <f t="shared" ref="XF4" si="178">IF(XF1=2018,0,XF3-XE3)</f>
        <v>34505.576208178434</v>
      </c>
      <c r="XG4">
        <f t="shared" ref="XG4" si="179">IF(XG1=2018,0,XG3-XF3)</f>
        <v>32137.546468401488</v>
      </c>
      <c r="XH4">
        <f t="shared" ref="XH4" si="180">IF(XH1=2018,0,XH3-XG3)</f>
        <v>27739.776951672859</v>
      </c>
      <c r="XI4">
        <f t="shared" ref="XI4" si="181">IF(XI1=2018,0,XI3-XH3)</f>
        <v>24018.587360594771</v>
      </c>
      <c r="XJ4">
        <f t="shared" ref="XJ4" si="182">IF(XJ1=2018,0,XJ3-XI3)</f>
        <v>20973.977695167297</v>
      </c>
      <c r="XK4">
        <f t="shared" ref="XK4" si="183">IF(XK1=2018,0,XK3-XJ3)</f>
        <v>17929.368029739795</v>
      </c>
      <c r="XL4">
        <f t="shared" ref="XL4" si="184">IF(XL1=2018,0,XL3-XK3)</f>
        <v>15899.628252788098</v>
      </c>
      <c r="XM4">
        <f t="shared" ref="XM4" si="185">IF(XM1=2018,0,XM3-XL3)</f>
        <v>12855.018587360566</v>
      </c>
      <c r="XN4">
        <f t="shared" ref="XN4" si="186">IF(XN1=2018,0,XN3-XM3)</f>
        <v>9472.1189591078437</v>
      </c>
      <c r="XO4">
        <f t="shared" ref="XO4" si="187">IF(XO1=2018,0,XO3-XN3)</f>
        <v>6427.5092936803121</v>
      </c>
      <c r="XP4">
        <f t="shared" ref="XP4" si="188">IF(XP1=2018,0,XP3-XO3)</f>
        <v>0</v>
      </c>
      <c r="XQ4">
        <f t="shared" ref="XQ4" si="189">IF(XQ1=2018,0,XQ3-XP3)</f>
        <v>0</v>
      </c>
      <c r="XR4">
        <f t="shared" ref="XR4" si="190">IF(XR1=2018,0,XR3-XQ3)</f>
        <v>0</v>
      </c>
      <c r="XS4">
        <f t="shared" ref="XS4" si="191">IF(XS1=2018,0,XS3-XR3)</f>
        <v>0</v>
      </c>
      <c r="XT4">
        <f t="shared" ref="XT4:XU4" si="192">IF(XT1=2018,0,XT3-XS3)</f>
        <v>0</v>
      </c>
      <c r="XU4">
        <f t="shared" si="192"/>
        <v>0</v>
      </c>
      <c r="XV4">
        <f t="shared" ref="XV4" si="193">IF(XV1=2018,0,XV3-XU3)</f>
        <v>0</v>
      </c>
      <c r="XW4">
        <f t="shared" ref="XW4" si="194">IF(XW1=2018,0,XW3-XV3)</f>
        <v>0</v>
      </c>
      <c r="XX4">
        <f t="shared" ref="XX4" si="195">IF(XX1=2018,0,XX3-XW3)</f>
        <v>0</v>
      </c>
      <c r="XY4">
        <f t="shared" ref="XY4" si="196">IF(XY1=2018,0,XY3-XX3)</f>
        <v>0</v>
      </c>
      <c r="XZ4">
        <f t="shared" ref="XZ4" si="197">IF(XZ1=2018,0,XZ3-XY3)</f>
        <v>0</v>
      </c>
      <c r="YA4">
        <f t="shared" ref="YA4" si="198">IF(YA1=2018,0,YA3-XZ3)</f>
        <v>0</v>
      </c>
      <c r="YB4">
        <f t="shared" ref="YB4" si="199">IF(YB1=2018,0,YB3-YA3)</f>
        <v>0</v>
      </c>
      <c r="YC4">
        <f t="shared" ref="YC4" si="200">IF(YC1=2018,0,YC3-YB3)</f>
        <v>0</v>
      </c>
      <c r="YD4">
        <f t="shared" ref="YD4" si="201">IF(YD1=2018,0,YD3-YC3)</f>
        <v>353556.41173826496</v>
      </c>
      <c r="YE4">
        <f t="shared" ref="YE4" si="202">IF(YE1=2018,0,YE3-YD3)</f>
        <v>92556.46677858202</v>
      </c>
      <c r="YF4">
        <f t="shared" ref="YF4" si="203">IF(YF1=2018,0,YF3-YE3)</f>
        <v>149734.27452275454</v>
      </c>
      <c r="YG4">
        <f t="shared" ref="YG4" si="204">IF(YG1=2018,0,YG3-YF3)</f>
        <v>102070.30483162252</v>
      </c>
      <c r="YH4">
        <f t="shared" ref="YH4" si="205">IF(YH1=2018,0,YH3-YG3)</f>
        <v>0</v>
      </c>
      <c r="YI4">
        <f t="shared" ref="YI4" si="206">IF(YI1=2018,0,YI3-YH3)</f>
        <v>0</v>
      </c>
      <c r="YJ4">
        <f t="shared" ref="YJ4" si="207">IF(YJ1=2018,0,YJ3-YI3)</f>
        <v>0</v>
      </c>
      <c r="YK4">
        <f t="shared" ref="YK4:YL4" si="208">IF(YK1=2018,0,YK3-YJ3)</f>
        <v>0</v>
      </c>
      <c r="YL4">
        <f t="shared" si="208"/>
        <v>0</v>
      </c>
      <c r="YM4">
        <f t="shared" ref="YM4" si="209">IF(YM1=2018,0,YM3-YL3)</f>
        <v>0</v>
      </c>
      <c r="YN4">
        <f t="shared" ref="YN4" si="210">IF(YN1=2018,0,YN3-YM3)</f>
        <v>0</v>
      </c>
      <c r="YO4">
        <f t="shared" ref="YO4" si="211">IF(YO1=2018,0,YO3-YN3)</f>
        <v>0</v>
      </c>
      <c r="YP4">
        <f t="shared" ref="YP4" si="212">IF(YP1=2018,0,YP3-YO3)</f>
        <v>0</v>
      </c>
      <c r="YQ4">
        <f t="shared" ref="YQ4" si="213">IF(YQ1=2018,0,YQ3-YP3)</f>
        <v>35672.657549142852</v>
      </c>
      <c r="YR4">
        <f t="shared" ref="YR4" si="214">IF(YR1=2018,0,YR3-YQ3)</f>
        <v>34006.955881010988</v>
      </c>
      <c r="YS4">
        <f t="shared" ref="YS4" si="215">IF(YS1=2018,0,YS3-YR3)</f>
        <v>30442.055218121517</v>
      </c>
      <c r="YT4">
        <f t="shared" ref="YT4" si="216">IF(YT1=2018,0,YT3-YS3)</f>
        <v>24987.436573468192</v>
      </c>
      <c r="YU4">
        <f t="shared" ref="YU4" si="217">IF(YU1=2018,0,YU3-YT3)</f>
        <v>20134.56027283665</v>
      </c>
      <c r="YV4">
        <f t="shared" ref="YV4" si="218">IF(YV1=2018,0,YV3-YU3)</f>
        <v>17731.452536462079</v>
      </c>
      <c r="YW4">
        <f t="shared" ref="YW4" si="219">IF(YW1=2018,0,YW3-YV3)</f>
        <v>12412.662765331566</v>
      </c>
      <c r="YX4">
        <f t="shared" ref="YX4" si="220">IF(YX1=2018,0,YX3-YW3)</f>
        <v>5647.8631724040024</v>
      </c>
      <c r="YY4">
        <f t="shared" ref="YY4" si="221">IF(YY1=2018,0,YY3-YX3)</f>
        <v>19098.3484364982</v>
      </c>
      <c r="YZ4">
        <f t="shared" ref="YZ4" si="222">IF(YZ1=2018,0,YZ3-YY3)</f>
        <v>9717.3367053885013</v>
      </c>
      <c r="ZA4">
        <f t="shared" ref="ZA4" si="223">IF(ZA1=2018,0,ZA3-YZ3)</f>
        <v>0</v>
      </c>
      <c r="ZB4">
        <f t="shared" ref="ZB4:ZC4" si="224">IF(ZB1=2018,0,ZB3-ZA3)</f>
        <v>0</v>
      </c>
      <c r="ZC4">
        <f t="shared" si="224"/>
        <v>0</v>
      </c>
      <c r="ZD4">
        <f t="shared" ref="ZD4" si="225">IF(ZD1=2018,0,ZD3-ZC3)</f>
        <v>232231.19650158015</v>
      </c>
      <c r="ZE4">
        <f t="shared" ref="ZE4" si="226">IF(ZE1=2018,0,ZE3-ZD3)</f>
        <v>259293.98151728071</v>
      </c>
      <c r="ZF4">
        <f t="shared" ref="ZF4" si="227">IF(ZF1=2018,0,ZF3-ZE3)</f>
        <v>232787.73649840325</v>
      </c>
      <c r="ZG4">
        <f t="shared" ref="ZG4" si="228">IF(ZG1=2018,0,ZG3-ZF3)</f>
        <v>242907.99213621859</v>
      </c>
      <c r="ZH4">
        <f t="shared" ref="ZH4" si="229">IF(ZH1=2018,0,ZH3-ZG3)</f>
        <v>263193.25915051973</v>
      </c>
      <c r="ZI4">
        <f t="shared" ref="ZI4" si="230">IF(ZI1=2018,0,ZI3-ZH3)</f>
        <v>218661.32217151811</v>
      </c>
      <c r="ZJ4">
        <f t="shared" ref="ZJ4" si="231">IF(ZJ1=2018,0,ZJ3-ZI3)</f>
        <v>230481.95920225815</v>
      </c>
      <c r="ZK4">
        <f t="shared" ref="ZK4" si="232">IF(ZK1=2018,0,ZK3-ZJ3)</f>
        <v>275210.73503097962</v>
      </c>
      <c r="ZL4">
        <f t="shared" ref="ZL4" si="233">IF(ZL1=2018,0,ZL3-ZK3)</f>
        <v>175126.61998747848</v>
      </c>
      <c r="ZM4">
        <f t="shared" ref="ZM4" si="234">IF(ZM1=2018,0,ZM3-ZL3)</f>
        <v>172953.44325002516</v>
      </c>
      <c r="ZN4">
        <f t="shared" ref="ZN4" si="235">IF(ZN1=2018,0,ZN3-ZM3)</f>
        <v>253287.45869839517</v>
      </c>
      <c r="ZO4">
        <f t="shared" ref="ZO4" si="236">IF(ZO1=2018,0,ZO3-ZN3)</f>
        <v>253554.74344201665</v>
      </c>
      <c r="ZP4">
        <f t="shared" ref="ZP4" si="237">IF(ZP1=2018,0,ZP3-ZO3)</f>
        <v>0</v>
      </c>
      <c r="ZQ4">
        <f t="shared" ref="ZQ4" si="238">IF(ZQ1=2018,0,ZQ3-ZP3)</f>
        <v>328528.1304297662</v>
      </c>
      <c r="ZR4">
        <f t="shared" ref="ZR4" si="239">IF(ZR1=2018,0,ZR3-ZQ3)</f>
        <v>345814.36108393065</v>
      </c>
      <c r="ZS4">
        <f t="shared" ref="ZS4:ZT4" si="240">IF(ZS1=2018,0,ZS3-ZR3)</f>
        <v>311304.985364491</v>
      </c>
      <c r="ZT4">
        <f t="shared" si="240"/>
        <v>290339.68662140751</v>
      </c>
      <c r="ZU4">
        <f t="shared" ref="ZU4" si="241">IF(ZU1=2018,0,ZU3-ZT3)</f>
        <v>310154.8702728916</v>
      </c>
      <c r="ZV4">
        <f t="shared" ref="ZV4" si="242">IF(ZV1=2018,0,ZV3-ZU3)</f>
        <v>308040.2748459063</v>
      </c>
      <c r="ZW4">
        <f t="shared" ref="ZW4" si="243">IF(ZW1=2018,0,ZW3-ZV3)</f>
        <v>284104.51770257344</v>
      </c>
      <c r="ZX4">
        <f t="shared" ref="ZX4" si="244">IF(ZX1=2018,0,ZX3-ZW3)</f>
        <v>284308.79199622991</v>
      </c>
      <c r="ZY4">
        <f t="shared" ref="ZY4" si="245">IF(ZY1=2018,0,ZY3-ZX3)</f>
        <v>260834.94487452088</v>
      </c>
      <c r="ZZ4">
        <f t="shared" ref="ZZ4" si="246">IF(ZZ1=2018,0,ZZ3-ZY3)</f>
        <v>231389.95245740144</v>
      </c>
      <c r="AAA4">
        <f t="shared" ref="AAA4" si="247">IF(AAA1=2018,0,AAA3-ZZ3)</f>
        <v>251624.79295012401</v>
      </c>
      <c r="AAB4">
        <f t="shared" ref="AAB4" si="248">IF(AAB1=2018,0,AAB3-AAA3)</f>
        <v>209489.8583950582</v>
      </c>
      <c r="AAC4">
        <f t="shared" ref="AAC4" si="249">IF(AAC1=2018,0,AAC3-AAB3)</f>
        <v>0</v>
      </c>
      <c r="AAD4">
        <f t="shared" ref="AAD4" si="250">IF(AAD1=2018,0,AAD3-AAC3)</f>
        <v>551749.63313809375</v>
      </c>
      <c r="AAE4">
        <f t="shared" ref="AAE4" si="251">IF(AAE1=2018,0,AAE3-AAD3)</f>
        <v>676676.5946499937</v>
      </c>
      <c r="AAF4">
        <f t="shared" ref="AAF4" si="252">IF(AAF1=2018,0,AAF3-AAE3)</f>
        <v>549995.40824791091</v>
      </c>
      <c r="AAG4">
        <f t="shared" ref="AAG4" si="253">IF(AAG1=2018,0,AAG3-AAF3)</f>
        <v>688726.70171650872</v>
      </c>
      <c r="AAH4">
        <f t="shared" ref="AAH4" si="254">IF(AAH1=2018,0,AAH3-AAG3)</f>
        <v>789417.23619054584</v>
      </c>
      <c r="AAI4">
        <f t="shared" ref="AAI4" si="255">IF(AAI1=2018,0,AAI3-AAH3)</f>
        <v>598082.55710280128</v>
      </c>
      <c r="AAJ4">
        <f t="shared" ref="AAJ4:AAK4" si="256">IF(AAJ1=2018,0,AAJ3-AAI3)</f>
        <v>675437.8017686964</v>
      </c>
      <c r="AAK4">
        <f t="shared" si="256"/>
        <v>960202.95942246728</v>
      </c>
      <c r="AAL4">
        <f t="shared" ref="AAL4" si="257">IF(AAL1=2018,0,AAL3-AAK3)</f>
        <v>465009.636809811</v>
      </c>
      <c r="AAM4">
        <f t="shared" ref="AAM4" si="258">IF(AAM1=2018,0,AAM3-AAL3)</f>
        <v>507701.35361913219</v>
      </c>
      <c r="AAN4">
        <f t="shared" ref="AAN4" si="259">IF(AAN1=2018,0,AAN3-AAM3)</f>
        <v>896128.8375645997</v>
      </c>
      <c r="AAO4">
        <f t="shared" ref="AAO4" si="260">IF(AAO1=2018,0,AAO3-AAN3)</f>
        <v>976653.52153568622</v>
      </c>
      <c r="AAP4">
        <f t="shared" ref="AAP4" si="261">IF(AAP1=2018,0,AAP3-AAO3)</f>
        <v>0</v>
      </c>
      <c r="AAQ4">
        <f t="shared" ref="AAQ4" si="262">IF(AAQ1=2018,0,AAQ3-AAP3)</f>
        <v>83087.841643551801</v>
      </c>
      <c r="AAR4">
        <f t="shared" ref="AAR4" si="263">IF(AAR1=2018,0,AAR3-AAQ3)</f>
        <v>89861.067838159564</v>
      </c>
      <c r="AAS4">
        <f t="shared" ref="AAS4" si="264">IF(AAS1=2018,0,AAS3-AAR3)</f>
        <v>82918.689367872808</v>
      </c>
      <c r="AAT4">
        <f t="shared" ref="AAT4" si="265">IF(AAT1=2018,0,AAT3-AAS3)</f>
        <v>89843.508973169606</v>
      </c>
      <c r="AAU4">
        <f t="shared" ref="AAU4" si="266">IF(AAU1=2018,0,AAU3-AAT3)</f>
        <v>89243.663631231233</v>
      </c>
      <c r="AAV4">
        <f t="shared" ref="AAV4" si="267">IF(AAV1=2018,0,AAV3-AAU3)</f>
        <v>55997.803900452214</v>
      </c>
      <c r="AAW4">
        <f t="shared" ref="AAW4" si="268">IF(AAW1=2018,0,AAW3-AAV3)</f>
        <v>62952.166690686834</v>
      </c>
      <c r="AAX4">
        <f t="shared" ref="AAX4" si="269">IF(AAX1=2018,0,AAX3-AAW3)</f>
        <v>79711.878984059673</v>
      </c>
      <c r="AAY4">
        <f t="shared" ref="AAY4" si="270">IF(AAY1=2018,0,AAY3-AAX3)</f>
        <v>27408.430547545897</v>
      </c>
      <c r="AAZ4">
        <f t="shared" ref="AAZ4" si="271">IF(AAZ1=2018,0,AAZ3-AAY3)</f>
        <v>37352.392950206064</v>
      </c>
      <c r="ABA4">
        <f t="shared" ref="ABA4:ABB4" si="272">IF(ABA1=2018,0,ABA3-AAZ3)</f>
        <v>69844.264346566517</v>
      </c>
      <c r="ABB4">
        <f t="shared" si="272"/>
        <v>83971.489794646623</v>
      </c>
      <c r="ABC4">
        <f t="shared" ref="ABC4" si="273">IF(ABC1=2018,0,ABC3-ABB3)</f>
        <v>0</v>
      </c>
      <c r="ABD4">
        <f t="shared" ref="ABD4" si="274">IF(ABD1=2018,0,ABD3-ABC3)</f>
        <v>1624744.0866137827</v>
      </c>
      <c r="ABE4">
        <f t="shared" ref="ABE4" si="275">IF(ABE1=2018,0,ABE3-ABD3)</f>
        <v>1535421.3236597381</v>
      </c>
      <c r="ABF4">
        <f t="shared" ref="ABF4" si="276">IF(ABF1=2018,0,ABF3-ABE3)</f>
        <v>1391688.7254277323</v>
      </c>
      <c r="ABG4">
        <f t="shared" ref="ABG4" si="277">IF(ABG1=2018,0,ABG3-ABF3)</f>
        <v>1471013.177320797</v>
      </c>
      <c r="ABH4">
        <f t="shared" ref="ABH4" si="278">IF(ABH1=2018,0,ABH3-ABG3)</f>
        <v>1499883.366469698</v>
      </c>
      <c r="ABI4">
        <f t="shared" ref="ABI4" si="279">IF(ABI1=2018,0,ABI3-ABH3)</f>
        <v>1222531.9979177332</v>
      </c>
      <c r="ABJ4">
        <f t="shared" ref="ABJ4" si="280">IF(ABJ1=2018,0,ABJ3-ABI3)</f>
        <v>1286363.0858247131</v>
      </c>
      <c r="ABK4">
        <f t="shared" ref="ABK4" si="281">IF(ABK1=2018,0,ABK3-ABJ3)</f>
        <v>1623011.5966358818</v>
      </c>
      <c r="ABL4">
        <f t="shared" ref="ABL4" si="282">IF(ABL1=2018,0,ABL3-ABK3)</f>
        <v>963377.60890864208</v>
      </c>
      <c r="ABM4">
        <f t="shared" ref="ABM4" si="283">IF(ABM1=2018,0,ABM3-ABL3)</f>
        <v>971969.49756951444</v>
      </c>
      <c r="ABN4">
        <f t="shared" ref="ABN4" si="284">IF(ABN1=2018,0,ABN3-ABM3)</f>
        <v>1480357.4725187942</v>
      </c>
      <c r="ABO4">
        <f t="shared" ref="ABO4" si="285">IF(ABO1=2018,0,ABO3-ABN3)</f>
        <v>1530097.1224610861</v>
      </c>
    </row>
    <row r="7" spans="1:879" x14ac:dyDescent="0.25">
      <c r="SL7" t="s">
        <v>167</v>
      </c>
      <c r="XA7" t="s">
        <v>182</v>
      </c>
    </row>
    <row r="9" spans="1:879" x14ac:dyDescent="0.25">
      <c r="SN9" t="s">
        <v>159</v>
      </c>
      <c r="TA9" t="s">
        <v>160</v>
      </c>
      <c r="TN9" t="s">
        <v>161</v>
      </c>
      <c r="UA9" t="s">
        <v>162</v>
      </c>
      <c r="UN9" t="s">
        <v>163</v>
      </c>
      <c r="VA9" t="s">
        <v>164</v>
      </c>
      <c r="VN9" t="s">
        <v>165</v>
      </c>
      <c r="WA9" t="s">
        <v>166</v>
      </c>
      <c r="WN9" t="s">
        <v>30</v>
      </c>
      <c r="XC9" t="s">
        <v>159</v>
      </c>
      <c r="XP9" t="s">
        <v>160</v>
      </c>
      <c r="YC9" t="s">
        <v>161</v>
      </c>
      <c r="YP9" t="s">
        <v>162</v>
      </c>
      <c r="ZC9" t="s">
        <v>163</v>
      </c>
      <c r="ZP9" t="s">
        <v>164</v>
      </c>
      <c r="AAC9" t="s">
        <v>165</v>
      </c>
      <c r="AAP9" t="s">
        <v>166</v>
      </c>
      <c r="ABC9" t="s">
        <v>30</v>
      </c>
      <c r="ACM9" t="s">
        <v>220</v>
      </c>
    </row>
    <row r="10" spans="1:879" x14ac:dyDescent="0.25">
      <c r="B10" t="s">
        <v>0</v>
      </c>
      <c r="D10">
        <v>2018</v>
      </c>
      <c r="E10">
        <v>2019</v>
      </c>
      <c r="F10">
        <v>2020</v>
      </c>
      <c r="G10">
        <v>2021</v>
      </c>
      <c r="H10">
        <v>2022</v>
      </c>
      <c r="I10">
        <v>2023</v>
      </c>
      <c r="J10">
        <v>2024</v>
      </c>
      <c r="K10">
        <v>2025</v>
      </c>
      <c r="L10">
        <v>2026</v>
      </c>
      <c r="M10">
        <v>2027</v>
      </c>
      <c r="N10">
        <v>2028</v>
      </c>
      <c r="O10">
        <v>2029</v>
      </c>
      <c r="P10">
        <v>2030</v>
      </c>
      <c r="R10" t="s">
        <v>1</v>
      </c>
      <c r="T10">
        <v>2018</v>
      </c>
      <c r="U10">
        <v>2019</v>
      </c>
      <c r="V10">
        <v>2020</v>
      </c>
      <c r="W10">
        <v>2021</v>
      </c>
      <c r="X10">
        <v>2022</v>
      </c>
      <c r="Y10">
        <v>2023</v>
      </c>
      <c r="Z10">
        <v>2024</v>
      </c>
      <c r="AA10">
        <v>2025</v>
      </c>
      <c r="AB10">
        <v>2026</v>
      </c>
      <c r="AC10">
        <v>2027</v>
      </c>
      <c r="AD10">
        <v>2028</v>
      </c>
      <c r="AE10">
        <v>2029</v>
      </c>
      <c r="AF10">
        <v>2030</v>
      </c>
      <c r="AH10" t="s">
        <v>2</v>
      </c>
      <c r="AJ10">
        <v>2018</v>
      </c>
      <c r="AK10">
        <v>2019</v>
      </c>
      <c r="AL10">
        <v>2020</v>
      </c>
      <c r="AM10">
        <v>2021</v>
      </c>
      <c r="AN10">
        <v>2022</v>
      </c>
      <c r="AO10">
        <v>2023</v>
      </c>
      <c r="AP10">
        <v>2024</v>
      </c>
      <c r="AQ10">
        <v>2025</v>
      </c>
      <c r="AR10">
        <v>2026</v>
      </c>
      <c r="AS10">
        <v>2027</v>
      </c>
      <c r="AT10">
        <v>2028</v>
      </c>
      <c r="AU10">
        <v>2029</v>
      </c>
      <c r="AV10">
        <v>2030</v>
      </c>
      <c r="AX10" t="s">
        <v>3</v>
      </c>
      <c r="AZ10">
        <v>2018</v>
      </c>
      <c r="BA10">
        <v>2019</v>
      </c>
      <c r="BB10">
        <v>2020</v>
      </c>
      <c r="BC10">
        <v>2021</v>
      </c>
      <c r="BD10">
        <v>2022</v>
      </c>
      <c r="BE10">
        <v>2023</v>
      </c>
      <c r="BF10">
        <v>2024</v>
      </c>
      <c r="BG10">
        <v>2025</v>
      </c>
      <c r="BH10">
        <v>2026</v>
      </c>
      <c r="BI10">
        <v>2027</v>
      </c>
      <c r="BJ10">
        <v>2028</v>
      </c>
      <c r="BK10">
        <v>2029</v>
      </c>
      <c r="BL10">
        <v>2030</v>
      </c>
      <c r="BN10" t="s">
        <v>4</v>
      </c>
      <c r="BP10">
        <v>2018</v>
      </c>
      <c r="BQ10">
        <v>2019</v>
      </c>
      <c r="BR10">
        <v>2020</v>
      </c>
      <c r="BS10">
        <v>2021</v>
      </c>
      <c r="BT10">
        <v>2022</v>
      </c>
      <c r="BU10">
        <v>2023</v>
      </c>
      <c r="BV10">
        <v>2024</v>
      </c>
      <c r="BW10">
        <v>2025</v>
      </c>
      <c r="BX10">
        <v>2026</v>
      </c>
      <c r="BY10">
        <v>2027</v>
      </c>
      <c r="BZ10">
        <v>2028</v>
      </c>
      <c r="CA10">
        <v>2029</v>
      </c>
      <c r="CB10">
        <v>2030</v>
      </c>
      <c r="CD10" t="s">
        <v>5</v>
      </c>
      <c r="CF10">
        <v>2018</v>
      </c>
      <c r="CG10">
        <v>2019</v>
      </c>
      <c r="CH10">
        <v>2020</v>
      </c>
      <c r="CI10">
        <v>2021</v>
      </c>
      <c r="CJ10">
        <v>2022</v>
      </c>
      <c r="CK10">
        <v>2023</v>
      </c>
      <c r="CL10">
        <v>2024</v>
      </c>
      <c r="CM10">
        <v>2025</v>
      </c>
      <c r="CN10">
        <v>2026</v>
      </c>
      <c r="CO10">
        <v>2027</v>
      </c>
      <c r="CP10">
        <v>2028</v>
      </c>
      <c r="CQ10">
        <v>2029</v>
      </c>
      <c r="CR10">
        <v>2030</v>
      </c>
      <c r="CT10" t="s">
        <v>6</v>
      </c>
      <c r="CV10">
        <v>2018</v>
      </c>
      <c r="CW10">
        <v>2019</v>
      </c>
      <c r="CX10">
        <v>2020</v>
      </c>
      <c r="CY10">
        <v>2021</v>
      </c>
      <c r="CZ10">
        <v>2022</v>
      </c>
      <c r="DA10">
        <v>2023</v>
      </c>
      <c r="DB10">
        <v>2024</v>
      </c>
      <c r="DC10">
        <v>2025</v>
      </c>
      <c r="DD10">
        <v>2026</v>
      </c>
      <c r="DE10">
        <v>2027</v>
      </c>
      <c r="DF10">
        <v>2028</v>
      </c>
      <c r="DG10">
        <v>2029</v>
      </c>
      <c r="DH10">
        <v>2030</v>
      </c>
      <c r="DJ10" t="s">
        <v>7</v>
      </c>
      <c r="DL10">
        <v>2018</v>
      </c>
      <c r="DM10">
        <v>2019</v>
      </c>
      <c r="DN10">
        <v>2020</v>
      </c>
      <c r="DO10">
        <v>2021</v>
      </c>
      <c r="DP10">
        <v>2022</v>
      </c>
      <c r="DQ10">
        <v>2023</v>
      </c>
      <c r="DR10">
        <v>2024</v>
      </c>
      <c r="DS10">
        <v>2025</v>
      </c>
      <c r="DT10">
        <v>2026</v>
      </c>
      <c r="DU10">
        <v>2027</v>
      </c>
      <c r="DV10">
        <v>2028</v>
      </c>
      <c r="DW10">
        <v>2029</v>
      </c>
      <c r="DX10">
        <v>2030</v>
      </c>
      <c r="DZ10" t="s">
        <v>8</v>
      </c>
      <c r="EB10">
        <v>2018</v>
      </c>
      <c r="EC10">
        <v>2019</v>
      </c>
      <c r="ED10">
        <v>2020</v>
      </c>
      <c r="EE10">
        <v>2021</v>
      </c>
      <c r="EF10">
        <v>2022</v>
      </c>
      <c r="EG10">
        <v>2023</v>
      </c>
      <c r="EH10">
        <v>2024</v>
      </c>
      <c r="EI10">
        <v>2025</v>
      </c>
      <c r="EJ10">
        <v>2026</v>
      </c>
      <c r="EK10">
        <v>2027</v>
      </c>
      <c r="EL10">
        <v>2028</v>
      </c>
      <c r="EM10">
        <v>2029</v>
      </c>
      <c r="EN10">
        <v>2030</v>
      </c>
      <c r="EP10" t="s">
        <v>9</v>
      </c>
      <c r="ER10">
        <v>2018</v>
      </c>
      <c r="ES10">
        <v>2019</v>
      </c>
      <c r="ET10">
        <v>2020</v>
      </c>
      <c r="EU10">
        <v>2021</v>
      </c>
      <c r="EV10">
        <v>2022</v>
      </c>
      <c r="EW10">
        <v>2023</v>
      </c>
      <c r="EX10">
        <v>2024</v>
      </c>
      <c r="EY10">
        <v>2025</v>
      </c>
      <c r="EZ10">
        <v>2026</v>
      </c>
      <c r="FA10">
        <v>2027</v>
      </c>
      <c r="FB10">
        <v>2028</v>
      </c>
      <c r="FC10">
        <v>2029</v>
      </c>
      <c r="FD10">
        <v>2030</v>
      </c>
      <c r="FF10" t="s">
        <v>10</v>
      </c>
      <c r="FH10">
        <v>2018</v>
      </c>
      <c r="FI10">
        <v>2019</v>
      </c>
      <c r="FJ10">
        <v>2020</v>
      </c>
      <c r="FK10">
        <v>2021</v>
      </c>
      <c r="FL10">
        <v>2022</v>
      </c>
      <c r="FM10">
        <v>2023</v>
      </c>
      <c r="FN10">
        <v>2024</v>
      </c>
      <c r="FO10">
        <v>2025</v>
      </c>
      <c r="FP10">
        <v>2026</v>
      </c>
      <c r="FQ10">
        <v>2027</v>
      </c>
      <c r="FR10">
        <v>2028</v>
      </c>
      <c r="FS10">
        <v>2029</v>
      </c>
      <c r="FT10">
        <v>2030</v>
      </c>
      <c r="FV10" t="s">
        <v>11</v>
      </c>
      <c r="FX10">
        <v>2018</v>
      </c>
      <c r="FY10">
        <v>2019</v>
      </c>
      <c r="FZ10">
        <v>2020</v>
      </c>
      <c r="GA10">
        <v>2021</v>
      </c>
      <c r="GB10">
        <v>2022</v>
      </c>
      <c r="GC10">
        <v>2023</v>
      </c>
      <c r="GD10">
        <v>2024</v>
      </c>
      <c r="GE10">
        <v>2025</v>
      </c>
      <c r="GF10">
        <v>2026</v>
      </c>
      <c r="GG10">
        <v>2027</v>
      </c>
      <c r="GH10">
        <v>2028</v>
      </c>
      <c r="GI10">
        <v>2029</v>
      </c>
      <c r="GJ10">
        <v>2030</v>
      </c>
      <c r="GL10">
        <v>2009</v>
      </c>
      <c r="GM10">
        <v>0</v>
      </c>
      <c r="GN10">
        <v>0</v>
      </c>
      <c r="GO10">
        <v>1</v>
      </c>
      <c r="GP10">
        <v>2</v>
      </c>
      <c r="GQ10">
        <v>3</v>
      </c>
      <c r="GR10">
        <v>4</v>
      </c>
      <c r="GS10">
        <v>5</v>
      </c>
      <c r="GT10">
        <v>6</v>
      </c>
      <c r="GU10">
        <v>7</v>
      </c>
      <c r="GV10">
        <v>8</v>
      </c>
      <c r="GW10">
        <v>9</v>
      </c>
      <c r="GX10">
        <v>10</v>
      </c>
      <c r="GY10">
        <v>11</v>
      </c>
      <c r="GZ10">
        <v>12</v>
      </c>
      <c r="HA10">
        <v>13</v>
      </c>
      <c r="HB10">
        <v>14</v>
      </c>
      <c r="HC10">
        <v>15</v>
      </c>
      <c r="HD10">
        <v>16</v>
      </c>
      <c r="HE10">
        <v>17</v>
      </c>
      <c r="HF10">
        <v>18</v>
      </c>
      <c r="HG10">
        <v>19</v>
      </c>
      <c r="HH10">
        <v>20</v>
      </c>
      <c r="HI10">
        <v>21</v>
      </c>
      <c r="HJ10">
        <v>22</v>
      </c>
      <c r="HK10">
        <v>23</v>
      </c>
      <c r="HL10">
        <v>24</v>
      </c>
      <c r="HM10">
        <v>25</v>
      </c>
      <c r="HN10">
        <v>26</v>
      </c>
      <c r="HO10">
        <v>27</v>
      </c>
      <c r="HP10">
        <v>28</v>
      </c>
      <c r="HQ10">
        <v>29</v>
      </c>
      <c r="HR10">
        <v>30</v>
      </c>
      <c r="HS10">
        <v>31</v>
      </c>
      <c r="HT10">
        <v>32</v>
      </c>
      <c r="HU10">
        <v>33</v>
      </c>
      <c r="HV10">
        <v>34</v>
      </c>
      <c r="HW10">
        <v>35</v>
      </c>
      <c r="HX10">
        <v>36</v>
      </c>
      <c r="HY10">
        <v>37</v>
      </c>
      <c r="HZ10">
        <v>38</v>
      </c>
      <c r="IA10">
        <v>39</v>
      </c>
      <c r="IB10">
        <v>40</v>
      </c>
      <c r="IC10">
        <v>41</v>
      </c>
      <c r="ID10">
        <v>42</v>
      </c>
      <c r="IE10">
        <v>43</v>
      </c>
      <c r="IF10">
        <v>44</v>
      </c>
      <c r="IG10">
        <v>45</v>
      </c>
      <c r="IH10">
        <v>46</v>
      </c>
      <c r="II10">
        <v>47</v>
      </c>
      <c r="IJ10">
        <v>48</v>
      </c>
      <c r="IK10">
        <v>49</v>
      </c>
      <c r="IL10">
        <v>50</v>
      </c>
      <c r="IM10">
        <v>51</v>
      </c>
      <c r="IN10">
        <v>52</v>
      </c>
      <c r="IO10">
        <v>53</v>
      </c>
      <c r="IP10">
        <v>54</v>
      </c>
      <c r="IQ10">
        <v>55</v>
      </c>
      <c r="IR10">
        <v>56</v>
      </c>
      <c r="IS10">
        <v>57</v>
      </c>
      <c r="IT10">
        <v>58</v>
      </c>
      <c r="IU10">
        <v>59</v>
      </c>
      <c r="IV10">
        <v>60</v>
      </c>
      <c r="IW10">
        <v>61</v>
      </c>
      <c r="IX10">
        <v>62</v>
      </c>
      <c r="IY10">
        <v>63</v>
      </c>
      <c r="IZ10">
        <v>64</v>
      </c>
      <c r="JA10">
        <v>65</v>
      </c>
      <c r="JB10">
        <v>66</v>
      </c>
      <c r="JC10">
        <v>67</v>
      </c>
      <c r="JD10">
        <v>68</v>
      </c>
      <c r="JE10">
        <v>69</v>
      </c>
      <c r="JF10">
        <v>70</v>
      </c>
      <c r="JG10">
        <v>71</v>
      </c>
      <c r="JH10">
        <v>72</v>
      </c>
      <c r="JI10">
        <v>73</v>
      </c>
      <c r="JJ10">
        <v>74</v>
      </c>
      <c r="JK10">
        <v>75</v>
      </c>
      <c r="JL10">
        <v>76</v>
      </c>
      <c r="JM10">
        <v>77</v>
      </c>
      <c r="JN10">
        <v>78</v>
      </c>
      <c r="JO10">
        <v>79</v>
      </c>
      <c r="JP10">
        <v>80</v>
      </c>
      <c r="JQ10">
        <v>81</v>
      </c>
      <c r="JR10">
        <v>82</v>
      </c>
      <c r="JS10">
        <v>83</v>
      </c>
      <c r="JT10">
        <v>84</v>
      </c>
      <c r="JU10">
        <v>85</v>
      </c>
      <c r="JV10">
        <v>86</v>
      </c>
      <c r="JW10">
        <v>87</v>
      </c>
      <c r="JX10">
        <v>88</v>
      </c>
      <c r="JY10">
        <v>89</v>
      </c>
      <c r="JZ10">
        <v>90</v>
      </c>
      <c r="KA10">
        <v>91</v>
      </c>
      <c r="KB10">
        <v>92</v>
      </c>
      <c r="KC10">
        <v>93</v>
      </c>
      <c r="KD10">
        <v>94</v>
      </c>
      <c r="KE10">
        <v>95</v>
      </c>
      <c r="KF10">
        <v>96</v>
      </c>
      <c r="KG10">
        <v>97</v>
      </c>
      <c r="KH10">
        <v>98</v>
      </c>
      <c r="KI10">
        <v>99</v>
      </c>
      <c r="KJ10">
        <v>100</v>
      </c>
      <c r="KL10">
        <v>2018</v>
      </c>
      <c r="KM10">
        <v>0</v>
      </c>
      <c r="KN10" t="s">
        <v>34</v>
      </c>
      <c r="KO10" t="s">
        <v>35</v>
      </c>
      <c r="KP10" t="s">
        <v>36</v>
      </c>
      <c r="KQ10" t="s">
        <v>37</v>
      </c>
      <c r="KR10" t="s">
        <v>38</v>
      </c>
      <c r="KS10" t="s">
        <v>39</v>
      </c>
      <c r="KT10" t="s">
        <v>40</v>
      </c>
      <c r="KU10" t="s">
        <v>41</v>
      </c>
      <c r="KV10" t="s">
        <v>42</v>
      </c>
      <c r="KW10" t="s">
        <v>43</v>
      </c>
      <c r="KX10" t="s">
        <v>44</v>
      </c>
      <c r="KY10" t="s">
        <v>45</v>
      </c>
      <c r="KZ10" t="s">
        <v>46</v>
      </c>
      <c r="LA10" t="s">
        <v>47</v>
      </c>
      <c r="LB10" t="s">
        <v>48</v>
      </c>
      <c r="LC10" t="s">
        <v>49</v>
      </c>
      <c r="LD10" t="s">
        <v>50</v>
      </c>
      <c r="LE10" t="s">
        <v>51</v>
      </c>
      <c r="LF10" t="s">
        <v>52</v>
      </c>
      <c r="LG10" t="s">
        <v>53</v>
      </c>
      <c r="LH10" t="s">
        <v>54</v>
      </c>
      <c r="LI10" t="s">
        <v>55</v>
      </c>
      <c r="LJ10" t="s">
        <v>56</v>
      </c>
      <c r="LK10" t="s">
        <v>57</v>
      </c>
      <c r="LL10" t="s">
        <v>58</v>
      </c>
      <c r="LM10" t="s">
        <v>59</v>
      </c>
      <c r="LN10" t="s">
        <v>60</v>
      </c>
      <c r="LO10" t="s">
        <v>61</v>
      </c>
      <c r="LP10" t="s">
        <v>62</v>
      </c>
      <c r="LQ10" t="s">
        <v>63</v>
      </c>
      <c r="LR10" t="s">
        <v>64</v>
      </c>
      <c r="LS10" t="s">
        <v>65</v>
      </c>
      <c r="LT10" t="s">
        <v>66</v>
      </c>
      <c r="LU10" t="s">
        <v>67</v>
      </c>
      <c r="LV10" t="s">
        <v>68</v>
      </c>
      <c r="LW10" t="s">
        <v>69</v>
      </c>
      <c r="LX10" t="s">
        <v>70</v>
      </c>
      <c r="LY10" t="s">
        <v>71</v>
      </c>
      <c r="LZ10" t="s">
        <v>72</v>
      </c>
      <c r="MA10" t="s">
        <v>73</v>
      </c>
      <c r="MB10" t="s">
        <v>74</v>
      </c>
      <c r="MC10" t="s">
        <v>75</v>
      </c>
      <c r="MD10" t="s">
        <v>76</v>
      </c>
      <c r="ME10" t="s">
        <v>77</v>
      </c>
      <c r="MF10" t="s">
        <v>78</v>
      </c>
      <c r="MG10" t="s">
        <v>79</v>
      </c>
      <c r="MH10" t="s">
        <v>80</v>
      </c>
      <c r="MI10" t="s">
        <v>81</v>
      </c>
      <c r="MJ10" t="s">
        <v>82</v>
      </c>
      <c r="MK10" t="s">
        <v>83</v>
      </c>
      <c r="ML10" t="s">
        <v>84</v>
      </c>
      <c r="MM10" t="s">
        <v>85</v>
      </c>
      <c r="MN10" t="s">
        <v>86</v>
      </c>
      <c r="MO10" t="s">
        <v>87</v>
      </c>
      <c r="MP10" t="s">
        <v>88</v>
      </c>
      <c r="MQ10" t="s">
        <v>89</v>
      </c>
      <c r="MR10" t="s">
        <v>90</v>
      </c>
      <c r="MS10" t="s">
        <v>91</v>
      </c>
      <c r="MT10" t="s">
        <v>92</v>
      </c>
      <c r="MU10" t="s">
        <v>93</v>
      </c>
      <c r="MV10" t="s">
        <v>94</v>
      </c>
      <c r="MW10" t="s">
        <v>95</v>
      </c>
      <c r="MX10" t="s">
        <v>96</v>
      </c>
      <c r="MY10" t="s">
        <v>97</v>
      </c>
      <c r="MZ10" t="s">
        <v>98</v>
      </c>
      <c r="NA10" t="s">
        <v>99</v>
      </c>
      <c r="NB10" t="s">
        <v>100</v>
      </c>
      <c r="NC10" t="s">
        <v>101</v>
      </c>
      <c r="ND10" t="s">
        <v>102</v>
      </c>
      <c r="NE10" t="s">
        <v>103</v>
      </c>
      <c r="NF10" t="s">
        <v>104</v>
      </c>
      <c r="NG10" t="s">
        <v>105</v>
      </c>
      <c r="NH10" t="s">
        <v>106</v>
      </c>
      <c r="NI10" t="s">
        <v>107</v>
      </c>
      <c r="NJ10" t="s">
        <v>108</v>
      </c>
      <c r="NK10" t="s">
        <v>109</v>
      </c>
      <c r="NL10" t="s">
        <v>110</v>
      </c>
      <c r="NM10" t="s">
        <v>111</v>
      </c>
      <c r="NN10" t="s">
        <v>112</v>
      </c>
      <c r="NO10" t="s">
        <v>113</v>
      </c>
      <c r="NP10" t="s">
        <v>114</v>
      </c>
      <c r="NQ10" t="s">
        <v>115</v>
      </c>
      <c r="NR10" t="s">
        <v>116</v>
      </c>
      <c r="NS10" t="s">
        <v>117</v>
      </c>
      <c r="NT10" t="s">
        <v>118</v>
      </c>
      <c r="NU10" t="s">
        <v>119</v>
      </c>
      <c r="NV10" t="s">
        <v>120</v>
      </c>
      <c r="NW10" t="s">
        <v>121</v>
      </c>
      <c r="NX10" t="s">
        <v>122</v>
      </c>
      <c r="NY10" t="s">
        <v>123</v>
      </c>
      <c r="NZ10" t="s">
        <v>124</v>
      </c>
      <c r="OA10" t="s">
        <v>125</v>
      </c>
      <c r="OB10" t="s">
        <v>126</v>
      </c>
      <c r="OC10" t="s">
        <v>127</v>
      </c>
      <c r="OD10" t="s">
        <v>128</v>
      </c>
      <c r="OE10" t="s">
        <v>129</v>
      </c>
      <c r="OF10" t="s">
        <v>130</v>
      </c>
      <c r="OG10" t="s">
        <v>131</v>
      </c>
      <c r="OH10" t="s">
        <v>132</v>
      </c>
      <c r="OI10" t="s">
        <v>133</v>
      </c>
      <c r="OJ10" t="s">
        <v>134</v>
      </c>
      <c r="OL10">
        <v>2030</v>
      </c>
      <c r="OM10">
        <v>0</v>
      </c>
      <c r="ON10" t="s">
        <v>34</v>
      </c>
      <c r="OO10" t="s">
        <v>35</v>
      </c>
      <c r="OP10" t="s">
        <v>36</v>
      </c>
      <c r="OQ10" t="s">
        <v>37</v>
      </c>
      <c r="OR10" t="s">
        <v>38</v>
      </c>
      <c r="OS10" t="s">
        <v>39</v>
      </c>
      <c r="OT10" t="s">
        <v>40</v>
      </c>
      <c r="OU10" t="s">
        <v>41</v>
      </c>
      <c r="OV10" t="s">
        <v>42</v>
      </c>
      <c r="OW10" t="s">
        <v>43</v>
      </c>
      <c r="OX10" t="s">
        <v>44</v>
      </c>
      <c r="OY10" t="s">
        <v>45</v>
      </c>
      <c r="OZ10" t="s">
        <v>46</v>
      </c>
      <c r="PA10" t="s">
        <v>47</v>
      </c>
      <c r="PB10" t="s">
        <v>48</v>
      </c>
      <c r="PC10" t="s">
        <v>49</v>
      </c>
      <c r="PD10" t="s">
        <v>50</v>
      </c>
      <c r="PE10" t="s">
        <v>51</v>
      </c>
      <c r="PF10" t="s">
        <v>52</v>
      </c>
      <c r="PG10" t="s">
        <v>53</v>
      </c>
      <c r="PH10" t="s">
        <v>54</v>
      </c>
      <c r="PI10" t="s">
        <v>55</v>
      </c>
      <c r="PJ10" t="s">
        <v>56</v>
      </c>
      <c r="PK10" t="s">
        <v>57</v>
      </c>
      <c r="PL10" t="s">
        <v>58</v>
      </c>
      <c r="PM10" t="s">
        <v>59</v>
      </c>
      <c r="PN10" t="s">
        <v>60</v>
      </c>
      <c r="PO10" t="s">
        <v>61</v>
      </c>
      <c r="PP10" t="s">
        <v>62</v>
      </c>
      <c r="PQ10" t="s">
        <v>63</v>
      </c>
      <c r="PR10" t="s">
        <v>64</v>
      </c>
      <c r="PS10" t="s">
        <v>65</v>
      </c>
      <c r="PT10" t="s">
        <v>66</v>
      </c>
      <c r="PU10" t="s">
        <v>67</v>
      </c>
      <c r="PV10" t="s">
        <v>68</v>
      </c>
      <c r="PW10" t="s">
        <v>69</v>
      </c>
      <c r="PX10" t="s">
        <v>70</v>
      </c>
      <c r="PY10" t="s">
        <v>71</v>
      </c>
      <c r="PZ10" t="s">
        <v>72</v>
      </c>
      <c r="QA10" t="s">
        <v>73</v>
      </c>
      <c r="QB10" t="s">
        <v>74</v>
      </c>
      <c r="QC10" t="s">
        <v>75</v>
      </c>
      <c r="QD10" t="s">
        <v>76</v>
      </c>
      <c r="QE10" t="s">
        <v>77</v>
      </c>
      <c r="QF10" t="s">
        <v>78</v>
      </c>
      <c r="QG10" t="s">
        <v>79</v>
      </c>
      <c r="QH10" t="s">
        <v>80</v>
      </c>
      <c r="QI10" t="s">
        <v>81</v>
      </c>
      <c r="QJ10" t="s">
        <v>82</v>
      </c>
      <c r="QK10" t="s">
        <v>83</v>
      </c>
      <c r="QL10" t="s">
        <v>84</v>
      </c>
      <c r="QM10" t="s">
        <v>85</v>
      </c>
      <c r="QN10" t="s">
        <v>86</v>
      </c>
      <c r="QO10" t="s">
        <v>87</v>
      </c>
      <c r="QP10" t="s">
        <v>88</v>
      </c>
      <c r="QQ10" t="s">
        <v>89</v>
      </c>
      <c r="QR10" t="s">
        <v>90</v>
      </c>
      <c r="QS10" t="s">
        <v>91</v>
      </c>
      <c r="QT10" t="s">
        <v>92</v>
      </c>
      <c r="QU10" t="s">
        <v>93</v>
      </c>
      <c r="QV10" t="s">
        <v>94</v>
      </c>
      <c r="QW10" t="s">
        <v>95</v>
      </c>
      <c r="QX10" t="s">
        <v>96</v>
      </c>
      <c r="QY10" t="s">
        <v>97</v>
      </c>
      <c r="QZ10" t="s">
        <v>98</v>
      </c>
      <c r="RA10" t="s">
        <v>99</v>
      </c>
      <c r="RB10" t="s">
        <v>100</v>
      </c>
      <c r="RC10" t="s">
        <v>101</v>
      </c>
      <c r="RD10" t="s">
        <v>102</v>
      </c>
      <c r="RE10" t="s">
        <v>103</v>
      </c>
      <c r="RF10" t="s">
        <v>104</v>
      </c>
      <c r="RG10" t="s">
        <v>105</v>
      </c>
      <c r="RH10" t="s">
        <v>106</v>
      </c>
      <c r="RI10" t="s">
        <v>107</v>
      </c>
      <c r="RJ10" t="s">
        <v>108</v>
      </c>
      <c r="RK10" t="s">
        <v>109</v>
      </c>
      <c r="RL10" t="s">
        <v>110</v>
      </c>
      <c r="RM10" t="s">
        <v>111</v>
      </c>
      <c r="RN10" t="s">
        <v>112</v>
      </c>
      <c r="RO10" t="s">
        <v>113</v>
      </c>
      <c r="RP10" t="s">
        <v>114</v>
      </c>
      <c r="RQ10" t="s">
        <v>115</v>
      </c>
      <c r="RR10" t="s">
        <v>116</v>
      </c>
      <c r="RS10" t="s">
        <v>117</v>
      </c>
      <c r="RT10" t="s">
        <v>118</v>
      </c>
      <c r="RU10" t="s">
        <v>119</v>
      </c>
      <c r="RV10" t="s">
        <v>120</v>
      </c>
      <c r="RW10" t="s">
        <v>121</v>
      </c>
      <c r="RX10" t="s">
        <v>122</v>
      </c>
      <c r="RY10" t="s">
        <v>123</v>
      </c>
      <c r="RZ10" t="s">
        <v>124</v>
      </c>
      <c r="SA10" t="s">
        <v>125</v>
      </c>
      <c r="SB10" t="s">
        <v>126</v>
      </c>
      <c r="SC10" t="s">
        <v>127</v>
      </c>
      <c r="SD10" t="s">
        <v>128</v>
      </c>
      <c r="SE10" t="s">
        <v>129</v>
      </c>
      <c r="SF10" t="s">
        <v>130</v>
      </c>
      <c r="SG10" t="s">
        <v>131</v>
      </c>
      <c r="SH10" t="s">
        <v>132</v>
      </c>
      <c r="SI10" t="s">
        <v>133</v>
      </c>
      <c r="SJ10" t="s">
        <v>134</v>
      </c>
      <c r="SN10">
        <v>2018</v>
      </c>
      <c r="SO10">
        <v>2019</v>
      </c>
      <c r="SP10">
        <v>2020</v>
      </c>
      <c r="SQ10">
        <v>2021</v>
      </c>
      <c r="SR10">
        <v>2022</v>
      </c>
      <c r="SS10">
        <v>2023</v>
      </c>
      <c r="ST10">
        <v>2024</v>
      </c>
      <c r="SU10">
        <v>2025</v>
      </c>
      <c r="SV10">
        <v>2026</v>
      </c>
      <c r="SW10">
        <v>2027</v>
      </c>
      <c r="SX10">
        <v>2028</v>
      </c>
      <c r="SY10">
        <v>2029</v>
      </c>
      <c r="SZ10">
        <v>2030</v>
      </c>
      <c r="TA10">
        <v>2018</v>
      </c>
      <c r="TB10">
        <v>2019</v>
      </c>
      <c r="TC10">
        <v>2020</v>
      </c>
      <c r="TD10">
        <v>2021</v>
      </c>
      <c r="TE10">
        <v>2022</v>
      </c>
      <c r="TF10">
        <v>2023</v>
      </c>
      <c r="TG10">
        <v>2024</v>
      </c>
      <c r="TH10">
        <v>2025</v>
      </c>
      <c r="TI10">
        <v>2026</v>
      </c>
      <c r="TJ10">
        <v>2027</v>
      </c>
      <c r="TK10">
        <v>2028</v>
      </c>
      <c r="TL10">
        <v>2029</v>
      </c>
      <c r="TM10">
        <v>2030</v>
      </c>
      <c r="TN10">
        <v>2018</v>
      </c>
      <c r="TO10">
        <v>2019</v>
      </c>
      <c r="TP10">
        <v>2020</v>
      </c>
      <c r="TQ10">
        <v>2021</v>
      </c>
      <c r="TR10">
        <v>2022</v>
      </c>
      <c r="TS10">
        <v>2023</v>
      </c>
      <c r="TT10">
        <v>2024</v>
      </c>
      <c r="TU10">
        <v>2025</v>
      </c>
      <c r="TV10">
        <v>2026</v>
      </c>
      <c r="TW10">
        <v>2027</v>
      </c>
      <c r="TX10">
        <v>2028</v>
      </c>
      <c r="TY10">
        <v>2029</v>
      </c>
      <c r="TZ10">
        <v>2030</v>
      </c>
      <c r="UA10">
        <v>2018</v>
      </c>
      <c r="UB10">
        <v>2019</v>
      </c>
      <c r="UC10">
        <v>2020</v>
      </c>
      <c r="UD10">
        <v>2021</v>
      </c>
      <c r="UE10">
        <v>2022</v>
      </c>
      <c r="UF10">
        <v>2023</v>
      </c>
      <c r="UG10">
        <v>2024</v>
      </c>
      <c r="UH10">
        <v>2025</v>
      </c>
      <c r="UI10">
        <v>2026</v>
      </c>
      <c r="UJ10">
        <v>2027</v>
      </c>
      <c r="UK10">
        <v>2028</v>
      </c>
      <c r="UL10">
        <v>2029</v>
      </c>
      <c r="UM10">
        <v>2030</v>
      </c>
      <c r="UN10">
        <v>2018</v>
      </c>
      <c r="UO10">
        <v>2019</v>
      </c>
      <c r="UP10">
        <v>2020</v>
      </c>
      <c r="UQ10">
        <v>2021</v>
      </c>
      <c r="UR10">
        <v>2022</v>
      </c>
      <c r="US10">
        <v>2023</v>
      </c>
      <c r="UT10">
        <v>2024</v>
      </c>
      <c r="UU10">
        <v>2025</v>
      </c>
      <c r="UV10">
        <v>2026</v>
      </c>
      <c r="UW10">
        <v>2027</v>
      </c>
      <c r="UX10">
        <v>2028</v>
      </c>
      <c r="UY10">
        <v>2029</v>
      </c>
      <c r="UZ10">
        <v>2030</v>
      </c>
      <c r="VA10">
        <v>2018</v>
      </c>
      <c r="VB10">
        <v>2019</v>
      </c>
      <c r="VC10">
        <v>2020</v>
      </c>
      <c r="VD10">
        <v>2021</v>
      </c>
      <c r="VE10">
        <v>2022</v>
      </c>
      <c r="VF10">
        <v>2023</v>
      </c>
      <c r="VG10">
        <v>2024</v>
      </c>
      <c r="VH10">
        <v>2025</v>
      </c>
      <c r="VI10">
        <v>2026</v>
      </c>
      <c r="VJ10">
        <v>2027</v>
      </c>
      <c r="VK10">
        <v>2028</v>
      </c>
      <c r="VL10">
        <v>2029</v>
      </c>
      <c r="VM10">
        <v>2030</v>
      </c>
      <c r="VN10">
        <v>2018</v>
      </c>
      <c r="VO10">
        <v>2019</v>
      </c>
      <c r="VP10">
        <v>2020</v>
      </c>
      <c r="VQ10">
        <v>2021</v>
      </c>
      <c r="VR10">
        <v>2022</v>
      </c>
      <c r="VS10">
        <v>2023</v>
      </c>
      <c r="VT10">
        <v>2024</v>
      </c>
      <c r="VU10">
        <v>2025</v>
      </c>
      <c r="VV10">
        <v>2026</v>
      </c>
      <c r="VW10">
        <v>2027</v>
      </c>
      <c r="VX10">
        <v>2028</v>
      </c>
      <c r="VY10">
        <v>2029</v>
      </c>
      <c r="VZ10">
        <v>2030</v>
      </c>
      <c r="WA10">
        <v>2018</v>
      </c>
      <c r="WB10">
        <v>2019</v>
      </c>
      <c r="WC10">
        <v>2020</v>
      </c>
      <c r="WD10">
        <v>2021</v>
      </c>
      <c r="WE10">
        <v>2022</v>
      </c>
      <c r="WF10">
        <v>2023</v>
      </c>
      <c r="WG10">
        <v>2024</v>
      </c>
      <c r="WH10">
        <v>2025</v>
      </c>
      <c r="WI10">
        <v>2026</v>
      </c>
      <c r="WJ10">
        <v>2027</v>
      </c>
      <c r="WK10">
        <v>2028</v>
      </c>
      <c r="WL10">
        <v>2029</v>
      </c>
      <c r="WM10">
        <v>2030</v>
      </c>
      <c r="WN10">
        <v>2018</v>
      </c>
      <c r="WO10">
        <v>2019</v>
      </c>
      <c r="WP10">
        <v>2020</v>
      </c>
      <c r="WQ10">
        <v>2021</v>
      </c>
      <c r="WR10">
        <v>2022</v>
      </c>
      <c r="WS10">
        <v>2023</v>
      </c>
      <c r="WT10">
        <v>2024</v>
      </c>
      <c r="WU10">
        <v>2025</v>
      </c>
      <c r="WV10">
        <v>2026</v>
      </c>
      <c r="WW10">
        <v>2027</v>
      </c>
      <c r="WX10">
        <v>2028</v>
      </c>
      <c r="WY10">
        <v>2029</v>
      </c>
      <c r="WZ10">
        <v>2030</v>
      </c>
      <c r="XC10">
        <v>2018</v>
      </c>
      <c r="XD10">
        <v>2019</v>
      </c>
      <c r="XE10">
        <v>2020</v>
      </c>
      <c r="XF10">
        <v>2021</v>
      </c>
      <c r="XG10">
        <v>2022</v>
      </c>
      <c r="XH10">
        <v>2023</v>
      </c>
      <c r="XI10">
        <v>2024</v>
      </c>
      <c r="XJ10">
        <v>2025</v>
      </c>
      <c r="XK10">
        <v>2026</v>
      </c>
      <c r="XL10">
        <v>2027</v>
      </c>
      <c r="XM10">
        <v>2028</v>
      </c>
      <c r="XN10">
        <v>2029</v>
      </c>
      <c r="XO10">
        <v>2030</v>
      </c>
      <c r="XP10">
        <v>2018</v>
      </c>
      <c r="XQ10">
        <v>2019</v>
      </c>
      <c r="XR10">
        <v>2020</v>
      </c>
      <c r="XS10">
        <v>2021</v>
      </c>
      <c r="XT10">
        <v>2022</v>
      </c>
      <c r="XU10">
        <v>2023</v>
      </c>
      <c r="XV10">
        <v>2024</v>
      </c>
      <c r="XW10">
        <v>2025</v>
      </c>
      <c r="XX10">
        <v>2026</v>
      </c>
      <c r="XY10">
        <v>2027</v>
      </c>
      <c r="XZ10">
        <v>2028</v>
      </c>
      <c r="YA10">
        <v>2029</v>
      </c>
      <c r="YB10">
        <v>2030</v>
      </c>
      <c r="YC10">
        <v>2018</v>
      </c>
      <c r="YD10">
        <v>2019</v>
      </c>
      <c r="YE10">
        <v>2020</v>
      </c>
      <c r="YF10">
        <v>2021</v>
      </c>
      <c r="YG10">
        <v>2022</v>
      </c>
      <c r="YH10">
        <v>2023</v>
      </c>
      <c r="YI10">
        <v>2024</v>
      </c>
      <c r="YJ10">
        <v>2025</v>
      </c>
      <c r="YK10">
        <v>2026</v>
      </c>
      <c r="YL10">
        <v>2027</v>
      </c>
      <c r="YM10">
        <v>2028</v>
      </c>
      <c r="YN10">
        <v>2029</v>
      </c>
      <c r="YO10">
        <v>2030</v>
      </c>
      <c r="YP10">
        <v>2018</v>
      </c>
      <c r="YQ10">
        <v>2019</v>
      </c>
      <c r="YR10">
        <v>2020</v>
      </c>
      <c r="YS10">
        <v>2021</v>
      </c>
      <c r="YT10">
        <v>2022</v>
      </c>
      <c r="YU10">
        <v>2023</v>
      </c>
      <c r="YV10">
        <v>2024</v>
      </c>
      <c r="YW10">
        <v>2025</v>
      </c>
      <c r="YX10">
        <v>2026</v>
      </c>
      <c r="YY10">
        <v>2027</v>
      </c>
      <c r="YZ10">
        <v>2028</v>
      </c>
      <c r="ZA10">
        <v>2029</v>
      </c>
      <c r="ZB10">
        <v>2030</v>
      </c>
      <c r="ZC10">
        <v>2018</v>
      </c>
      <c r="ZD10">
        <v>2019</v>
      </c>
      <c r="ZE10">
        <v>2020</v>
      </c>
      <c r="ZF10">
        <v>2021</v>
      </c>
      <c r="ZG10">
        <v>2022</v>
      </c>
      <c r="ZH10">
        <v>2023</v>
      </c>
      <c r="ZI10">
        <v>2024</v>
      </c>
      <c r="ZJ10">
        <v>2025</v>
      </c>
      <c r="ZK10">
        <v>2026</v>
      </c>
      <c r="ZL10">
        <v>2027</v>
      </c>
      <c r="ZM10">
        <v>2028</v>
      </c>
      <c r="ZN10">
        <v>2029</v>
      </c>
      <c r="ZO10">
        <v>2030</v>
      </c>
      <c r="ZP10">
        <v>2018</v>
      </c>
      <c r="ZQ10">
        <v>2019</v>
      </c>
      <c r="ZR10">
        <v>2020</v>
      </c>
      <c r="ZS10">
        <v>2021</v>
      </c>
      <c r="ZT10">
        <v>2022</v>
      </c>
      <c r="ZU10">
        <v>2023</v>
      </c>
      <c r="ZV10">
        <v>2024</v>
      </c>
      <c r="ZW10">
        <v>2025</v>
      </c>
      <c r="ZX10">
        <v>2026</v>
      </c>
      <c r="ZY10">
        <v>2027</v>
      </c>
      <c r="ZZ10">
        <v>2028</v>
      </c>
      <c r="AAA10">
        <v>2029</v>
      </c>
      <c r="AAB10">
        <v>2030</v>
      </c>
      <c r="AAC10">
        <v>2018</v>
      </c>
      <c r="AAD10">
        <v>2019</v>
      </c>
      <c r="AAE10">
        <v>2020</v>
      </c>
      <c r="AAF10">
        <v>2021</v>
      </c>
      <c r="AAG10">
        <v>2022</v>
      </c>
      <c r="AAH10">
        <v>2023</v>
      </c>
      <c r="AAI10">
        <v>2024</v>
      </c>
      <c r="AAJ10">
        <v>2025</v>
      </c>
      <c r="AAK10">
        <v>2026</v>
      </c>
      <c r="AAL10">
        <v>2027</v>
      </c>
      <c r="AAM10">
        <v>2028</v>
      </c>
      <c r="AAN10">
        <v>2029</v>
      </c>
      <c r="AAO10">
        <v>2030</v>
      </c>
      <c r="AAP10">
        <v>2018</v>
      </c>
      <c r="AAQ10">
        <v>2019</v>
      </c>
      <c r="AAR10">
        <v>2020</v>
      </c>
      <c r="AAS10">
        <v>2021</v>
      </c>
      <c r="AAT10">
        <v>2022</v>
      </c>
      <c r="AAU10">
        <v>2023</v>
      </c>
      <c r="AAV10">
        <v>2024</v>
      </c>
      <c r="AAW10">
        <v>2025</v>
      </c>
      <c r="AAX10">
        <v>2026</v>
      </c>
      <c r="AAY10">
        <v>2027</v>
      </c>
      <c r="AAZ10">
        <v>2028</v>
      </c>
      <c r="ABA10">
        <v>2029</v>
      </c>
      <c r="ABB10">
        <v>2030</v>
      </c>
      <c r="ABC10">
        <v>2018</v>
      </c>
      <c r="ABD10">
        <v>2019</v>
      </c>
      <c r="ABE10">
        <v>2020</v>
      </c>
      <c r="ABF10">
        <v>2021</v>
      </c>
      <c r="ABG10">
        <v>2022</v>
      </c>
      <c r="ABH10">
        <v>2023</v>
      </c>
      <c r="ABI10">
        <v>2024</v>
      </c>
      <c r="ABJ10">
        <v>2025</v>
      </c>
      <c r="ABK10">
        <v>2026</v>
      </c>
      <c r="ABL10">
        <v>2027</v>
      </c>
      <c r="ABM10">
        <v>2028</v>
      </c>
      <c r="ABN10">
        <v>2029</v>
      </c>
      <c r="ABO10">
        <v>2030</v>
      </c>
      <c r="ABQ10" t="s">
        <v>210</v>
      </c>
      <c r="ABS10">
        <v>2018</v>
      </c>
      <c r="ABT10">
        <v>2019</v>
      </c>
      <c r="ABU10">
        <v>2020</v>
      </c>
      <c r="ABV10">
        <v>2021</v>
      </c>
      <c r="ABW10">
        <v>2022</v>
      </c>
      <c r="ABX10">
        <v>2023</v>
      </c>
      <c r="ABY10">
        <v>2024</v>
      </c>
      <c r="ABZ10">
        <v>2025</v>
      </c>
      <c r="ACA10">
        <v>2026</v>
      </c>
      <c r="ACB10">
        <v>2027</v>
      </c>
      <c r="ACC10">
        <v>2028</v>
      </c>
      <c r="ACD10">
        <v>2029</v>
      </c>
      <c r="ACE10">
        <v>2030</v>
      </c>
      <c r="ACI10" t="s">
        <v>211</v>
      </c>
      <c r="ACJ10" t="s">
        <v>212</v>
      </c>
      <c r="ACK10" t="s">
        <v>213</v>
      </c>
      <c r="ACN10" t="s">
        <v>221</v>
      </c>
      <c r="ACO10" t="s">
        <v>222</v>
      </c>
      <c r="ACP10" t="s">
        <v>223</v>
      </c>
      <c r="ACQ10" t="s">
        <v>224</v>
      </c>
      <c r="ACR10" t="s">
        <v>225</v>
      </c>
      <c r="ACS10" t="s">
        <v>226</v>
      </c>
      <c r="ACT10" t="s">
        <v>227</v>
      </c>
      <c r="ACU10" t="s">
        <v>228</v>
      </c>
      <c r="ACV10" t="s">
        <v>229</v>
      </c>
      <c r="ACW10" t="s">
        <v>230</v>
      </c>
      <c r="ACX10" t="s">
        <v>231</v>
      </c>
      <c r="ACY10" t="s">
        <v>232</v>
      </c>
      <c r="ACZ10" t="s">
        <v>233</v>
      </c>
      <c r="ADA10" t="s">
        <v>234</v>
      </c>
      <c r="ADB10" t="s">
        <v>235</v>
      </c>
      <c r="ADC10" t="s">
        <v>236</v>
      </c>
      <c r="ADD10" t="s">
        <v>237</v>
      </c>
      <c r="ADF10">
        <v>0</v>
      </c>
      <c r="ADG10" t="s">
        <v>238</v>
      </c>
      <c r="ADH10" t="s">
        <v>222</v>
      </c>
      <c r="ADI10" t="s">
        <v>223</v>
      </c>
      <c r="ADJ10" t="s">
        <v>224</v>
      </c>
      <c r="ADK10" t="s">
        <v>225</v>
      </c>
      <c r="ADL10" t="s">
        <v>226</v>
      </c>
      <c r="ADM10" t="s">
        <v>227</v>
      </c>
      <c r="ADN10" t="s">
        <v>228</v>
      </c>
      <c r="ADO10" t="s">
        <v>229</v>
      </c>
      <c r="ADP10" t="s">
        <v>230</v>
      </c>
      <c r="ADQ10" t="s">
        <v>231</v>
      </c>
      <c r="ADR10" t="s">
        <v>232</v>
      </c>
      <c r="ADS10" t="s">
        <v>233</v>
      </c>
      <c r="ADT10" t="s">
        <v>234</v>
      </c>
      <c r="ADU10" t="s">
        <v>235</v>
      </c>
      <c r="ADV10" t="s">
        <v>236</v>
      </c>
      <c r="ADW10" t="s">
        <v>237</v>
      </c>
      <c r="ADY10">
        <v>0</v>
      </c>
      <c r="ADZ10" t="s">
        <v>239</v>
      </c>
      <c r="AEA10" t="s">
        <v>222</v>
      </c>
      <c r="AEB10" t="s">
        <v>223</v>
      </c>
      <c r="AEC10" t="s">
        <v>224</v>
      </c>
      <c r="AED10" t="s">
        <v>225</v>
      </c>
      <c r="AEE10" t="s">
        <v>226</v>
      </c>
      <c r="AEF10" t="s">
        <v>227</v>
      </c>
      <c r="AEG10" t="s">
        <v>228</v>
      </c>
      <c r="AEH10" t="s">
        <v>229</v>
      </c>
      <c r="AEI10" t="s">
        <v>230</v>
      </c>
      <c r="AEJ10" t="s">
        <v>231</v>
      </c>
      <c r="AEK10" t="s">
        <v>232</v>
      </c>
      <c r="AEL10" t="s">
        <v>233</v>
      </c>
      <c r="AEM10" t="s">
        <v>234</v>
      </c>
      <c r="AEN10" t="s">
        <v>235</v>
      </c>
      <c r="AEO10" t="s">
        <v>236</v>
      </c>
      <c r="AEP10" t="s">
        <v>237</v>
      </c>
      <c r="AER10">
        <v>0</v>
      </c>
      <c r="AES10" t="s">
        <v>240</v>
      </c>
      <c r="AET10" t="s">
        <v>241</v>
      </c>
      <c r="AEU10" t="s">
        <v>242</v>
      </c>
      <c r="AEV10" t="s">
        <v>224</v>
      </c>
      <c r="AEW10" t="s">
        <v>225</v>
      </c>
      <c r="AEX10" t="s">
        <v>226</v>
      </c>
      <c r="AEY10" t="s">
        <v>227</v>
      </c>
      <c r="AEZ10" t="s">
        <v>228</v>
      </c>
      <c r="AFA10" t="s">
        <v>229</v>
      </c>
      <c r="AFB10" t="s">
        <v>230</v>
      </c>
      <c r="AFC10" t="s">
        <v>231</v>
      </c>
      <c r="AFD10" t="s">
        <v>232</v>
      </c>
      <c r="AFE10" t="s">
        <v>233</v>
      </c>
      <c r="AFF10" t="s">
        <v>234</v>
      </c>
      <c r="AFG10" t="s">
        <v>235</v>
      </c>
      <c r="AFH10" t="s">
        <v>236</v>
      </c>
      <c r="AFI10" t="s">
        <v>237</v>
      </c>
      <c r="AFK10">
        <v>0</v>
      </c>
      <c r="AFL10" t="s">
        <v>243</v>
      </c>
      <c r="AFM10" t="s">
        <v>241</v>
      </c>
      <c r="AFN10" t="s">
        <v>242</v>
      </c>
      <c r="AFO10" t="s">
        <v>224</v>
      </c>
      <c r="AFP10" t="s">
        <v>225</v>
      </c>
      <c r="AFQ10" t="s">
        <v>226</v>
      </c>
      <c r="AFR10" t="s">
        <v>227</v>
      </c>
      <c r="AFS10" t="s">
        <v>228</v>
      </c>
      <c r="AFT10" t="s">
        <v>229</v>
      </c>
      <c r="AFU10" t="s">
        <v>230</v>
      </c>
      <c r="AFV10" t="s">
        <v>231</v>
      </c>
      <c r="AFW10" t="s">
        <v>232</v>
      </c>
      <c r="AFX10" t="s">
        <v>233</v>
      </c>
      <c r="AFY10" t="s">
        <v>234</v>
      </c>
      <c r="AFZ10" t="s">
        <v>235</v>
      </c>
      <c r="AGA10" t="s">
        <v>236</v>
      </c>
      <c r="AGB10" t="s">
        <v>237</v>
      </c>
      <c r="AGD10">
        <v>0</v>
      </c>
      <c r="AGE10" t="s">
        <v>244</v>
      </c>
      <c r="AGF10" t="s">
        <v>241</v>
      </c>
      <c r="AGG10" t="s">
        <v>242</v>
      </c>
      <c r="AGH10" t="s">
        <v>224</v>
      </c>
      <c r="AGI10" t="s">
        <v>225</v>
      </c>
      <c r="AGJ10" t="s">
        <v>226</v>
      </c>
      <c r="AGK10" t="s">
        <v>227</v>
      </c>
      <c r="AGL10" t="s">
        <v>228</v>
      </c>
      <c r="AGM10" t="s">
        <v>229</v>
      </c>
      <c r="AGN10" t="s">
        <v>230</v>
      </c>
      <c r="AGO10" t="s">
        <v>231</v>
      </c>
      <c r="AGP10" t="s">
        <v>232</v>
      </c>
      <c r="AGQ10" t="s">
        <v>233</v>
      </c>
      <c r="AGR10" t="s">
        <v>234</v>
      </c>
      <c r="AGS10" t="s">
        <v>235</v>
      </c>
      <c r="AGT10" t="s">
        <v>236</v>
      </c>
      <c r="AGU10" t="s">
        <v>237</v>
      </c>
    </row>
    <row r="11" spans="1:879" x14ac:dyDescent="0.25">
      <c r="B11">
        <v>1</v>
      </c>
      <c r="C11" t="s">
        <v>12</v>
      </c>
      <c r="D11">
        <v>16191</v>
      </c>
      <c r="E11">
        <v>15283</v>
      </c>
      <c r="F11">
        <v>15421</v>
      </c>
      <c r="G11">
        <v>15537</v>
      </c>
      <c r="H11">
        <v>15627</v>
      </c>
      <c r="I11">
        <v>15696</v>
      </c>
      <c r="J11">
        <v>15732</v>
      </c>
      <c r="K11">
        <v>15741</v>
      </c>
      <c r="L11">
        <v>15731</v>
      </c>
      <c r="M11">
        <v>15696</v>
      </c>
      <c r="N11">
        <v>15654</v>
      </c>
      <c r="O11">
        <v>15605</v>
      </c>
      <c r="P11">
        <v>15559</v>
      </c>
      <c r="R11">
        <v>1</v>
      </c>
      <c r="S11" t="s">
        <v>12</v>
      </c>
      <c r="T11">
        <v>91006</v>
      </c>
      <c r="U11">
        <v>88819</v>
      </c>
      <c r="V11">
        <v>85912</v>
      </c>
      <c r="W11">
        <v>83671</v>
      </c>
      <c r="X11">
        <v>81821</v>
      </c>
      <c r="Y11">
        <v>80625</v>
      </c>
      <c r="Z11">
        <v>80139</v>
      </c>
      <c r="AA11">
        <v>80535</v>
      </c>
      <c r="AB11">
        <v>80801</v>
      </c>
      <c r="AC11">
        <v>80959</v>
      </c>
      <c r="AD11">
        <v>80991</v>
      </c>
      <c r="AE11">
        <v>80926</v>
      </c>
      <c r="AF11">
        <v>80781</v>
      </c>
      <c r="AH11">
        <v>1</v>
      </c>
      <c r="AI11" t="s">
        <v>12</v>
      </c>
      <c r="AJ11">
        <v>19124</v>
      </c>
      <c r="AK11">
        <v>19331</v>
      </c>
      <c r="AL11">
        <v>19137</v>
      </c>
      <c r="AM11">
        <v>18597</v>
      </c>
      <c r="AN11">
        <v>18308</v>
      </c>
      <c r="AO11">
        <v>17735</v>
      </c>
      <c r="AP11">
        <v>17087</v>
      </c>
      <c r="AQ11">
        <v>16226</v>
      </c>
      <c r="AR11">
        <v>16352</v>
      </c>
      <c r="AS11">
        <v>16443</v>
      </c>
      <c r="AT11">
        <v>16519</v>
      </c>
      <c r="AU11">
        <v>16574</v>
      </c>
      <c r="AV11">
        <v>16600</v>
      </c>
      <c r="AX11">
        <v>1</v>
      </c>
      <c r="AY11" t="s">
        <v>12</v>
      </c>
      <c r="AZ11">
        <v>115274</v>
      </c>
      <c r="BA11">
        <v>116251</v>
      </c>
      <c r="BB11">
        <v>117410</v>
      </c>
      <c r="BC11">
        <v>117785</v>
      </c>
      <c r="BD11">
        <v>117375</v>
      </c>
      <c r="BE11">
        <v>116252</v>
      </c>
      <c r="BF11">
        <v>114710</v>
      </c>
      <c r="BG11">
        <v>112630</v>
      </c>
      <c r="BH11">
        <v>109510</v>
      </c>
      <c r="BI11">
        <v>106706</v>
      </c>
      <c r="BJ11">
        <v>104525</v>
      </c>
      <c r="BK11">
        <v>102729</v>
      </c>
      <c r="BL11">
        <v>101567</v>
      </c>
      <c r="BN11">
        <v>1</v>
      </c>
      <c r="BO11" t="s">
        <v>12</v>
      </c>
      <c r="BP11">
        <v>53938</v>
      </c>
      <c r="BQ11">
        <v>55385</v>
      </c>
      <c r="BR11">
        <v>56330</v>
      </c>
      <c r="BS11">
        <v>57859</v>
      </c>
      <c r="BT11">
        <v>58689</v>
      </c>
      <c r="BU11">
        <v>59903</v>
      </c>
      <c r="BV11">
        <v>60380</v>
      </c>
      <c r="BW11">
        <v>60503</v>
      </c>
      <c r="BX11">
        <v>60390</v>
      </c>
      <c r="BY11">
        <v>60238</v>
      </c>
      <c r="BZ11">
        <v>59679</v>
      </c>
      <c r="CA11">
        <v>58618</v>
      </c>
      <c r="CB11">
        <v>57174</v>
      </c>
      <c r="CD11">
        <v>1</v>
      </c>
      <c r="CE11" t="s">
        <v>12</v>
      </c>
      <c r="CF11">
        <v>52182</v>
      </c>
      <c r="CG11">
        <v>52913</v>
      </c>
      <c r="CH11">
        <v>54189</v>
      </c>
      <c r="CI11">
        <v>55384</v>
      </c>
      <c r="CJ11">
        <v>56803</v>
      </c>
      <c r="CK11">
        <v>57731</v>
      </c>
      <c r="CL11">
        <v>59218</v>
      </c>
      <c r="CM11">
        <v>60035</v>
      </c>
      <c r="CN11">
        <v>61224</v>
      </c>
      <c r="CO11">
        <v>61696</v>
      </c>
      <c r="CP11">
        <v>61787</v>
      </c>
      <c r="CQ11">
        <v>61658</v>
      </c>
      <c r="CR11">
        <v>61490</v>
      </c>
      <c r="CT11">
        <v>1</v>
      </c>
      <c r="CU11" t="s">
        <v>12</v>
      </c>
      <c r="CV11">
        <v>94728</v>
      </c>
      <c r="CW11">
        <v>93685</v>
      </c>
      <c r="CX11">
        <v>93233</v>
      </c>
      <c r="CY11">
        <v>92963</v>
      </c>
      <c r="CZ11">
        <v>94017</v>
      </c>
      <c r="DA11">
        <v>94935</v>
      </c>
      <c r="DB11">
        <v>95953</v>
      </c>
      <c r="DC11">
        <v>97876</v>
      </c>
      <c r="DD11">
        <v>99771</v>
      </c>
      <c r="DE11">
        <v>101549</v>
      </c>
      <c r="DF11">
        <v>103047</v>
      </c>
      <c r="DG11">
        <v>104871</v>
      </c>
      <c r="DH11">
        <v>105769</v>
      </c>
      <c r="DJ11">
        <v>1</v>
      </c>
      <c r="DK11" t="s">
        <v>12</v>
      </c>
      <c r="DL11">
        <v>938435</v>
      </c>
      <c r="DM11">
        <v>946887</v>
      </c>
      <c r="DN11">
        <v>954177</v>
      </c>
      <c r="DO11">
        <v>960643</v>
      </c>
      <c r="DP11">
        <v>966634</v>
      </c>
      <c r="DQ11">
        <v>973431</v>
      </c>
      <c r="DR11">
        <v>979195</v>
      </c>
      <c r="DS11">
        <v>984217</v>
      </c>
      <c r="DT11">
        <v>988609</v>
      </c>
      <c r="DU11">
        <v>993023</v>
      </c>
      <c r="DV11">
        <v>997173</v>
      </c>
      <c r="DW11">
        <v>1001007</v>
      </c>
      <c r="DX11">
        <v>1005734</v>
      </c>
      <c r="DZ11">
        <v>1</v>
      </c>
      <c r="EA11" t="s">
        <v>12</v>
      </c>
      <c r="EB11">
        <v>173053</v>
      </c>
      <c r="EC11">
        <v>175627</v>
      </c>
      <c r="ED11">
        <v>175414</v>
      </c>
      <c r="EE11">
        <v>174079</v>
      </c>
      <c r="EF11">
        <v>172523</v>
      </c>
      <c r="EG11">
        <v>170694</v>
      </c>
      <c r="EH11">
        <v>170147</v>
      </c>
      <c r="EI11">
        <v>170964</v>
      </c>
      <c r="EJ11">
        <v>172740</v>
      </c>
      <c r="EK11">
        <v>174615</v>
      </c>
      <c r="EL11">
        <v>177564</v>
      </c>
      <c r="EM11">
        <v>180495</v>
      </c>
      <c r="EN11">
        <v>182940</v>
      </c>
      <c r="EP11">
        <v>1</v>
      </c>
      <c r="EQ11" t="s">
        <v>12</v>
      </c>
      <c r="ER11">
        <v>85567</v>
      </c>
      <c r="ES11">
        <v>89801</v>
      </c>
      <c r="ET11">
        <v>96698</v>
      </c>
      <c r="EU11">
        <v>104956</v>
      </c>
      <c r="EV11">
        <v>112519</v>
      </c>
      <c r="EW11">
        <v>119318</v>
      </c>
      <c r="EX11">
        <v>124970</v>
      </c>
      <c r="EY11">
        <v>130454</v>
      </c>
      <c r="EZ11">
        <v>132876</v>
      </c>
      <c r="FA11">
        <v>138060</v>
      </c>
      <c r="FB11">
        <v>140965</v>
      </c>
      <c r="FC11">
        <v>143415</v>
      </c>
      <c r="FD11">
        <v>143858</v>
      </c>
      <c r="FF11">
        <v>1</v>
      </c>
      <c r="FG11" t="s">
        <v>12</v>
      </c>
      <c r="FH11">
        <v>31526</v>
      </c>
      <c r="FI11">
        <v>32338</v>
      </c>
      <c r="FJ11">
        <v>33359</v>
      </c>
      <c r="FK11">
        <v>34394</v>
      </c>
      <c r="FL11">
        <v>35736</v>
      </c>
      <c r="FM11">
        <v>37493</v>
      </c>
      <c r="FN11">
        <v>39570</v>
      </c>
      <c r="FO11">
        <v>40733</v>
      </c>
      <c r="FP11">
        <v>44227</v>
      </c>
      <c r="FQ11">
        <v>45033</v>
      </c>
      <c r="FR11">
        <v>47387</v>
      </c>
      <c r="FS11">
        <v>50173</v>
      </c>
      <c r="FT11">
        <v>54890</v>
      </c>
      <c r="FV11">
        <v>1</v>
      </c>
      <c r="FW11" t="s">
        <v>12</v>
      </c>
      <c r="FX11">
        <v>1671024</v>
      </c>
      <c r="FY11">
        <v>1686320</v>
      </c>
      <c r="FZ11">
        <v>1701280</v>
      </c>
      <c r="GA11">
        <v>1715868</v>
      </c>
      <c r="GB11">
        <v>1730052</v>
      </c>
      <c r="GC11">
        <v>1743813</v>
      </c>
      <c r="GD11">
        <v>1757101</v>
      </c>
      <c r="GE11">
        <v>1769914</v>
      </c>
      <c r="GF11">
        <v>1782231</v>
      </c>
      <c r="GG11">
        <v>1794018</v>
      </c>
      <c r="GH11">
        <v>1805291</v>
      </c>
      <c r="GI11">
        <v>1816071</v>
      </c>
      <c r="GJ11">
        <v>1826362</v>
      </c>
      <c r="GL11">
        <v>1</v>
      </c>
      <c r="GM11" t="s">
        <v>12</v>
      </c>
      <c r="GN11">
        <v>18525</v>
      </c>
      <c r="GO11">
        <v>18384</v>
      </c>
      <c r="GP11">
        <v>18040</v>
      </c>
      <c r="GQ11">
        <v>18094</v>
      </c>
      <c r="GR11">
        <v>17340</v>
      </c>
      <c r="GS11">
        <v>17367</v>
      </c>
      <c r="GT11">
        <v>17024</v>
      </c>
      <c r="GU11">
        <v>16520</v>
      </c>
      <c r="GV11">
        <v>16421</v>
      </c>
      <c r="GW11">
        <v>16471</v>
      </c>
      <c r="GX11">
        <v>16595</v>
      </c>
      <c r="GY11">
        <v>16285</v>
      </c>
      <c r="GZ11">
        <v>16958</v>
      </c>
      <c r="HA11">
        <v>17197</v>
      </c>
      <c r="HB11">
        <v>17918</v>
      </c>
      <c r="HC11">
        <v>18519</v>
      </c>
      <c r="HD11">
        <v>18577</v>
      </c>
      <c r="HE11">
        <v>18871</v>
      </c>
      <c r="HF11">
        <v>18375</v>
      </c>
      <c r="HG11">
        <v>18932</v>
      </c>
      <c r="HH11">
        <v>19048</v>
      </c>
      <c r="HI11">
        <v>19445</v>
      </c>
      <c r="HJ11">
        <v>18839</v>
      </c>
      <c r="HK11">
        <v>18984</v>
      </c>
      <c r="HL11">
        <v>20051</v>
      </c>
      <c r="HM11">
        <v>21432</v>
      </c>
      <c r="HN11">
        <v>22812</v>
      </c>
      <c r="HO11">
        <v>23313</v>
      </c>
      <c r="HP11">
        <v>22917</v>
      </c>
      <c r="HQ11">
        <v>22682</v>
      </c>
      <c r="HR11">
        <v>23235</v>
      </c>
      <c r="HS11">
        <v>23020</v>
      </c>
      <c r="HT11">
        <v>23445</v>
      </c>
      <c r="HU11">
        <v>23397</v>
      </c>
      <c r="HV11">
        <v>23050</v>
      </c>
      <c r="HW11">
        <v>22011</v>
      </c>
      <c r="HX11">
        <v>19763</v>
      </c>
      <c r="HY11">
        <v>20124</v>
      </c>
      <c r="HZ11">
        <v>20625</v>
      </c>
      <c r="IA11">
        <v>20998</v>
      </c>
      <c r="IB11">
        <v>21284</v>
      </c>
      <c r="IC11">
        <v>22953</v>
      </c>
      <c r="ID11">
        <v>23507</v>
      </c>
      <c r="IE11">
        <v>23404</v>
      </c>
      <c r="IF11">
        <v>23301</v>
      </c>
      <c r="IG11">
        <v>23511</v>
      </c>
      <c r="IH11">
        <v>23137</v>
      </c>
      <c r="II11">
        <v>22344</v>
      </c>
      <c r="IJ11">
        <v>21835</v>
      </c>
      <c r="IK11">
        <v>21308</v>
      </c>
      <c r="IL11">
        <v>20733</v>
      </c>
      <c r="IM11">
        <v>19864</v>
      </c>
      <c r="IN11">
        <v>20417</v>
      </c>
      <c r="IO11">
        <v>20795</v>
      </c>
      <c r="IP11">
        <v>20262</v>
      </c>
      <c r="IQ11">
        <v>19940</v>
      </c>
      <c r="IR11">
        <v>19583</v>
      </c>
      <c r="IS11">
        <v>20084</v>
      </c>
      <c r="IT11">
        <v>19484</v>
      </c>
      <c r="IU11">
        <v>20158</v>
      </c>
      <c r="IV11">
        <v>20870</v>
      </c>
      <c r="IW11">
        <v>21483</v>
      </c>
      <c r="IX11">
        <v>21466</v>
      </c>
      <c r="IY11">
        <v>21159</v>
      </c>
      <c r="IZ11">
        <v>18970</v>
      </c>
      <c r="JA11">
        <v>15124</v>
      </c>
      <c r="JB11">
        <v>13843</v>
      </c>
      <c r="JC11">
        <v>10928</v>
      </c>
      <c r="JD11">
        <v>14829</v>
      </c>
      <c r="JE11">
        <v>10688</v>
      </c>
      <c r="JF11">
        <v>11581</v>
      </c>
      <c r="JG11">
        <v>10917</v>
      </c>
      <c r="JH11">
        <v>9960</v>
      </c>
      <c r="JI11">
        <v>9096</v>
      </c>
      <c r="JJ11">
        <v>8858</v>
      </c>
      <c r="JK11">
        <v>8160</v>
      </c>
      <c r="JL11">
        <v>7552</v>
      </c>
      <c r="JM11">
        <v>7611</v>
      </c>
      <c r="JN11">
        <v>7528</v>
      </c>
      <c r="JO11">
        <v>7144</v>
      </c>
      <c r="JP11">
        <v>6677</v>
      </c>
      <c r="JQ11">
        <v>5957</v>
      </c>
      <c r="JR11">
        <v>5348</v>
      </c>
      <c r="JS11">
        <v>4899</v>
      </c>
      <c r="JT11">
        <v>4617</v>
      </c>
      <c r="JU11">
        <v>4069</v>
      </c>
      <c r="JV11">
        <v>3511</v>
      </c>
      <c r="JW11">
        <v>3069</v>
      </c>
      <c r="JX11">
        <v>2630</v>
      </c>
      <c r="JY11">
        <v>2426</v>
      </c>
      <c r="JZ11">
        <v>1444</v>
      </c>
      <c r="KA11">
        <v>1447</v>
      </c>
      <c r="KB11">
        <v>1141</v>
      </c>
      <c r="KC11">
        <v>830</v>
      </c>
      <c r="KD11">
        <v>689</v>
      </c>
      <c r="KE11">
        <v>523</v>
      </c>
      <c r="KF11">
        <v>326</v>
      </c>
      <c r="KG11">
        <v>237</v>
      </c>
      <c r="KH11">
        <v>160</v>
      </c>
      <c r="KI11">
        <v>125</v>
      </c>
      <c r="KJ11">
        <v>142</v>
      </c>
      <c r="KL11">
        <v>1</v>
      </c>
      <c r="KM11" t="s">
        <v>12</v>
      </c>
      <c r="KN11">
        <v>16191</v>
      </c>
      <c r="KO11">
        <v>17007</v>
      </c>
      <c r="KP11">
        <v>17761</v>
      </c>
      <c r="KQ11">
        <v>18179</v>
      </c>
      <c r="KR11">
        <v>18866</v>
      </c>
      <c r="KS11">
        <v>19193</v>
      </c>
      <c r="KT11">
        <v>19124</v>
      </c>
      <c r="KU11">
        <v>19366</v>
      </c>
      <c r="KV11">
        <v>19643</v>
      </c>
      <c r="KW11">
        <v>19365</v>
      </c>
      <c r="KX11">
        <v>19246</v>
      </c>
      <c r="KY11">
        <v>18787</v>
      </c>
      <c r="KZ11">
        <v>18867</v>
      </c>
      <c r="LA11">
        <v>18033</v>
      </c>
      <c r="LB11">
        <v>18149</v>
      </c>
      <c r="LC11">
        <v>17756</v>
      </c>
      <c r="LD11">
        <v>17269</v>
      </c>
      <c r="LE11">
        <v>17377</v>
      </c>
      <c r="LF11">
        <v>17536</v>
      </c>
      <c r="LG11">
        <v>18070</v>
      </c>
      <c r="LH11">
        <v>17805</v>
      </c>
      <c r="LI11">
        <v>18728</v>
      </c>
      <c r="LJ11">
        <v>19339</v>
      </c>
      <c r="LK11">
        <v>20786</v>
      </c>
      <c r="LL11">
        <v>22418</v>
      </c>
      <c r="LM11">
        <v>23682</v>
      </c>
      <c r="LN11">
        <v>25281</v>
      </c>
      <c r="LO11">
        <v>25479</v>
      </c>
      <c r="LP11">
        <v>26420</v>
      </c>
      <c r="LQ11">
        <v>26039</v>
      </c>
      <c r="LR11">
        <v>26241</v>
      </c>
      <c r="LS11">
        <v>24972</v>
      </c>
      <c r="LT11">
        <v>24789</v>
      </c>
      <c r="LU11">
        <v>25164</v>
      </c>
      <c r="LV11">
        <v>25606</v>
      </c>
      <c r="LW11">
        <v>25955</v>
      </c>
      <c r="LX11">
        <v>26029</v>
      </c>
      <c r="LY11">
        <v>24844</v>
      </c>
      <c r="LZ11">
        <v>24303</v>
      </c>
      <c r="MA11">
        <v>24483</v>
      </c>
      <c r="MB11">
        <v>23894</v>
      </c>
      <c r="MC11">
        <v>24193</v>
      </c>
      <c r="MD11">
        <v>24078</v>
      </c>
      <c r="ME11">
        <v>23601</v>
      </c>
      <c r="MF11">
        <v>22310</v>
      </c>
      <c r="MG11">
        <v>20133</v>
      </c>
      <c r="MH11">
        <v>20453</v>
      </c>
      <c r="MI11">
        <v>20863</v>
      </c>
      <c r="MJ11">
        <v>21139</v>
      </c>
      <c r="MK11">
        <v>21380</v>
      </c>
      <c r="ML11">
        <v>22897</v>
      </c>
      <c r="MM11">
        <v>23208</v>
      </c>
      <c r="MN11">
        <v>23031</v>
      </c>
      <c r="MO11">
        <v>22793</v>
      </c>
      <c r="MP11">
        <v>22997</v>
      </c>
      <c r="MQ11">
        <v>22594</v>
      </c>
      <c r="MR11">
        <v>21754</v>
      </c>
      <c r="MS11">
        <v>21144</v>
      </c>
      <c r="MT11">
        <v>20467</v>
      </c>
      <c r="MU11">
        <v>19783</v>
      </c>
      <c r="MV11">
        <v>18873</v>
      </c>
      <c r="MW11">
        <v>19133</v>
      </c>
      <c r="MX11">
        <v>19356</v>
      </c>
      <c r="MY11">
        <v>18602</v>
      </c>
      <c r="MZ11">
        <v>18054</v>
      </c>
      <c r="NA11">
        <v>17543</v>
      </c>
      <c r="NB11">
        <v>17818</v>
      </c>
      <c r="NC11">
        <v>17251</v>
      </c>
      <c r="ND11">
        <v>17566</v>
      </c>
      <c r="NE11">
        <v>18273</v>
      </c>
      <c r="NF11">
        <v>18640</v>
      </c>
      <c r="NG11">
        <v>18472</v>
      </c>
      <c r="NH11">
        <v>18305</v>
      </c>
      <c r="NI11">
        <v>16305</v>
      </c>
      <c r="NJ11">
        <v>12880</v>
      </c>
      <c r="NK11">
        <v>11732</v>
      </c>
      <c r="NL11">
        <v>9120</v>
      </c>
      <c r="NM11">
        <v>12282</v>
      </c>
      <c r="NN11">
        <v>8632</v>
      </c>
      <c r="NO11">
        <v>9373</v>
      </c>
      <c r="NP11">
        <v>8475</v>
      </c>
      <c r="NQ11">
        <v>7492</v>
      </c>
      <c r="NR11">
        <v>6691</v>
      </c>
      <c r="NS11">
        <v>6219</v>
      </c>
      <c r="NT11">
        <v>5551</v>
      </c>
      <c r="NU11">
        <v>4842</v>
      </c>
      <c r="NV11">
        <v>4669</v>
      </c>
      <c r="NW11">
        <v>4194</v>
      </c>
      <c r="NX11">
        <v>3765</v>
      </c>
      <c r="NY11">
        <v>3153</v>
      </c>
      <c r="NZ11">
        <v>2589</v>
      </c>
      <c r="OA11">
        <v>2067</v>
      </c>
      <c r="OB11">
        <v>1652</v>
      </c>
      <c r="OC11">
        <v>1388</v>
      </c>
      <c r="OD11">
        <v>1025</v>
      </c>
      <c r="OE11">
        <v>722</v>
      </c>
      <c r="OF11">
        <v>516</v>
      </c>
      <c r="OG11">
        <v>328</v>
      </c>
      <c r="OH11">
        <v>274</v>
      </c>
      <c r="OI11">
        <v>122</v>
      </c>
      <c r="OJ11">
        <v>220</v>
      </c>
      <c r="OL11">
        <v>1</v>
      </c>
      <c r="OM11" t="s">
        <v>12</v>
      </c>
      <c r="ON11">
        <v>15559</v>
      </c>
      <c r="OO11">
        <v>15789</v>
      </c>
      <c r="OP11">
        <v>15999</v>
      </c>
      <c r="OQ11">
        <v>16174</v>
      </c>
      <c r="OR11">
        <v>16341</v>
      </c>
      <c r="OS11">
        <v>16478</v>
      </c>
      <c r="OT11">
        <v>16600</v>
      </c>
      <c r="OU11">
        <v>16688</v>
      </c>
      <c r="OV11">
        <v>16744</v>
      </c>
      <c r="OW11">
        <v>16793</v>
      </c>
      <c r="OX11">
        <v>16811</v>
      </c>
      <c r="OY11">
        <v>16803</v>
      </c>
      <c r="OZ11">
        <v>17728</v>
      </c>
      <c r="PA11">
        <v>18478</v>
      </c>
      <c r="PB11">
        <v>19137</v>
      </c>
      <c r="PC11">
        <v>19559</v>
      </c>
      <c r="PD11">
        <v>20302</v>
      </c>
      <c r="PE11">
        <v>20639</v>
      </c>
      <c r="PF11">
        <v>20549</v>
      </c>
      <c r="PG11">
        <v>20970</v>
      </c>
      <c r="PH11">
        <v>21378</v>
      </c>
      <c r="PI11">
        <v>21046</v>
      </c>
      <c r="PJ11">
        <v>21109</v>
      </c>
      <c r="PK11">
        <v>21266</v>
      </c>
      <c r="PL11">
        <v>22050</v>
      </c>
      <c r="PM11">
        <v>22327</v>
      </c>
      <c r="PN11">
        <v>23229</v>
      </c>
      <c r="PO11">
        <v>23591</v>
      </c>
      <c r="PP11">
        <v>23716</v>
      </c>
      <c r="PQ11">
        <v>24283</v>
      </c>
      <c r="PR11">
        <v>24850</v>
      </c>
      <c r="PS11">
        <v>25427</v>
      </c>
      <c r="PT11">
        <v>25227</v>
      </c>
      <c r="PU11">
        <v>26162</v>
      </c>
      <c r="PV11">
        <v>26688</v>
      </c>
      <c r="PW11">
        <v>27524</v>
      </c>
      <c r="PX11">
        <v>28276</v>
      </c>
      <c r="PY11">
        <v>28404</v>
      </c>
      <c r="PZ11">
        <v>29077</v>
      </c>
      <c r="QA11">
        <v>28549</v>
      </c>
      <c r="QB11">
        <v>28773</v>
      </c>
      <c r="QC11">
        <v>27974</v>
      </c>
      <c r="QD11">
        <v>27772</v>
      </c>
      <c r="QE11">
        <v>26319</v>
      </c>
      <c r="QF11">
        <v>25975</v>
      </c>
      <c r="QG11">
        <v>26120</v>
      </c>
      <c r="QH11">
        <v>26321</v>
      </c>
      <c r="QI11">
        <v>26513</v>
      </c>
      <c r="QJ11">
        <v>26318</v>
      </c>
      <c r="QK11">
        <v>25126</v>
      </c>
      <c r="QL11">
        <v>24501</v>
      </c>
      <c r="QM11">
        <v>24470</v>
      </c>
      <c r="QN11">
        <v>23827</v>
      </c>
      <c r="QO11">
        <v>23973</v>
      </c>
      <c r="QP11">
        <v>23731</v>
      </c>
      <c r="QQ11">
        <v>23137</v>
      </c>
      <c r="QR11">
        <v>21807</v>
      </c>
      <c r="QS11">
        <v>19679</v>
      </c>
      <c r="QT11">
        <v>19843</v>
      </c>
      <c r="QU11">
        <v>20072</v>
      </c>
      <c r="QV11">
        <v>20180</v>
      </c>
      <c r="QW11">
        <v>20201</v>
      </c>
      <c r="QX11">
        <v>21381</v>
      </c>
      <c r="QY11">
        <v>21381</v>
      </c>
      <c r="QZ11">
        <v>20960</v>
      </c>
      <c r="RA11">
        <v>20524</v>
      </c>
      <c r="RB11">
        <v>20494</v>
      </c>
      <c r="RC11">
        <v>19999</v>
      </c>
      <c r="RD11">
        <v>19141</v>
      </c>
      <c r="RE11">
        <v>18504</v>
      </c>
      <c r="RF11">
        <v>17848</v>
      </c>
      <c r="RG11">
        <v>17156</v>
      </c>
      <c r="RH11">
        <v>16310</v>
      </c>
      <c r="RI11">
        <v>16432</v>
      </c>
      <c r="RJ11">
        <v>16532</v>
      </c>
      <c r="RK11">
        <v>15856</v>
      </c>
      <c r="RL11">
        <v>15330</v>
      </c>
      <c r="RM11">
        <v>14761</v>
      </c>
      <c r="RN11">
        <v>14813</v>
      </c>
      <c r="RO11">
        <v>14102</v>
      </c>
      <c r="RP11">
        <v>14093</v>
      </c>
      <c r="RQ11">
        <v>14294</v>
      </c>
      <c r="RR11">
        <v>14170</v>
      </c>
      <c r="RS11">
        <v>13550</v>
      </c>
      <c r="RT11">
        <v>12889</v>
      </c>
      <c r="RU11">
        <v>10941</v>
      </c>
      <c r="RV11">
        <v>8177</v>
      </c>
      <c r="RW11">
        <v>6954</v>
      </c>
      <c r="RX11">
        <v>4988</v>
      </c>
      <c r="RY11">
        <v>6155</v>
      </c>
      <c r="RZ11">
        <v>3853</v>
      </c>
      <c r="SA11">
        <v>3695</v>
      </c>
      <c r="SB11">
        <v>2867</v>
      </c>
      <c r="SC11">
        <v>2147</v>
      </c>
      <c r="SD11">
        <v>1565</v>
      </c>
      <c r="SE11">
        <v>1173</v>
      </c>
      <c r="SF11">
        <v>818</v>
      </c>
      <c r="SG11">
        <v>539</v>
      </c>
      <c r="SH11">
        <v>392</v>
      </c>
      <c r="SI11">
        <v>255</v>
      </c>
      <c r="SJ11">
        <v>371</v>
      </c>
      <c r="SL11">
        <v>1</v>
      </c>
      <c r="SM11" t="s">
        <v>12</v>
      </c>
      <c r="SN11">
        <v>0</v>
      </c>
      <c r="SO11">
        <v>4385727.5583774447</v>
      </c>
      <c r="SP11">
        <v>8663444.8555157948</v>
      </c>
      <c r="SQ11">
        <v>12827441.46894148</v>
      </c>
      <c r="SR11">
        <v>16866008.977554806</v>
      </c>
      <c r="SS11">
        <v>20777324.247250114</v>
      </c>
      <c r="ST11">
        <v>24542586.923702691</v>
      </c>
      <c r="SU11">
        <v>28166563.658939652</v>
      </c>
      <c r="SV11">
        <v>31641129.232193854</v>
      </c>
      <c r="SW11">
        <v>34959857.027714297</v>
      </c>
      <c r="SX11">
        <v>38129819.244484194</v>
      </c>
      <c r="SY11">
        <v>41157824.127651058</v>
      </c>
      <c r="SZ11">
        <v>44046867.648805544</v>
      </c>
      <c r="TA11">
        <v>0</v>
      </c>
      <c r="TB11">
        <v>-28015024.58671739</v>
      </c>
      <c r="TC11">
        <v>-55220761.431000955</v>
      </c>
      <c r="TD11">
        <v>-78821099.455944508</v>
      </c>
      <c r="TE11">
        <v>-96704145.089773059</v>
      </c>
      <c r="TF11">
        <v>-110407738.12054168</v>
      </c>
      <c r="TG11">
        <v>-118249440.74935129</v>
      </c>
      <c r="TH11">
        <v>-119384221.52391927</v>
      </c>
      <c r="TI11">
        <v>-116423714.13045761</v>
      </c>
      <c r="TJ11">
        <v>-114868246.37203594</v>
      </c>
      <c r="TK11">
        <v>-114620072.70686845</v>
      </c>
      <c r="TL11">
        <v>-115406548.75439759</v>
      </c>
      <c r="TM11">
        <v>-117057578.66329321</v>
      </c>
      <c r="TN11">
        <v>0</v>
      </c>
      <c r="TO11">
        <v>25151650.256316178</v>
      </c>
      <c r="TP11">
        <v>48912085.948839121</v>
      </c>
      <c r="TQ11">
        <v>70876029.202292025</v>
      </c>
      <c r="TR11">
        <v>80239248.384293199</v>
      </c>
      <c r="TS11">
        <v>85087835.222932592</v>
      </c>
      <c r="TT11">
        <v>81062678.242540732</v>
      </c>
      <c r="TU11">
        <v>66563770.824968539</v>
      </c>
      <c r="TV11">
        <v>41426296.678517133</v>
      </c>
      <c r="TW11">
        <v>16473914.489555445</v>
      </c>
      <c r="TX11">
        <v>-8010671.7585881865</v>
      </c>
      <c r="TY11">
        <v>-34551225.940271489</v>
      </c>
      <c r="TZ11">
        <v>-58973985.228934877</v>
      </c>
      <c r="UA11">
        <v>0</v>
      </c>
      <c r="UB11">
        <v>5793974.3611998931</v>
      </c>
      <c r="UC11">
        <v>11255843.303236395</v>
      </c>
      <c r="UD11">
        <v>16670926.315877935</v>
      </c>
      <c r="UE11">
        <v>22543981.695617359</v>
      </c>
      <c r="UF11">
        <v>28253888.580728058</v>
      </c>
      <c r="UG11">
        <v>33682413.949860476</v>
      </c>
      <c r="UH11">
        <v>38729383.591157615</v>
      </c>
      <c r="UI11">
        <v>43774573.584804252</v>
      </c>
      <c r="UJ11">
        <v>47909120.723747566</v>
      </c>
      <c r="UK11">
        <v>51870456.44749584</v>
      </c>
      <c r="UL11">
        <v>55441008.126600467</v>
      </c>
      <c r="UM11">
        <v>58509464.189574949</v>
      </c>
      <c r="UN11">
        <v>0</v>
      </c>
      <c r="UO11">
        <v>13436593.67461792</v>
      </c>
      <c r="UP11">
        <v>29155930.972370692</v>
      </c>
      <c r="UQ11">
        <v>45757484.532423057</v>
      </c>
      <c r="UR11">
        <v>62201717.469032831</v>
      </c>
      <c r="US11">
        <v>78445478.594346255</v>
      </c>
      <c r="UT11">
        <v>94621568.292684779</v>
      </c>
      <c r="UU11">
        <v>108479114.54839814</v>
      </c>
      <c r="UV11">
        <v>125805325.20288911</v>
      </c>
      <c r="UW11">
        <v>138427721.30439049</v>
      </c>
      <c r="UX11">
        <v>152970018.4530628</v>
      </c>
      <c r="UY11">
        <v>168292143.02909139</v>
      </c>
      <c r="UZ11">
        <v>186429299.59599817</v>
      </c>
      <c r="VA11">
        <v>0</v>
      </c>
      <c r="VB11">
        <v>25105116.405195091</v>
      </c>
      <c r="VC11">
        <v>52186242.598290987</v>
      </c>
      <c r="VD11">
        <v>80363648.813439026</v>
      </c>
      <c r="VE11">
        <v>107366825.50288743</v>
      </c>
      <c r="VF11">
        <v>133333937.87377448</v>
      </c>
      <c r="VG11">
        <v>159795269.84328017</v>
      </c>
      <c r="VH11">
        <v>185843509.78381836</v>
      </c>
      <c r="VI11">
        <v>212004612.98389697</v>
      </c>
      <c r="VJ11">
        <v>237110819.43033838</v>
      </c>
      <c r="VK11">
        <v>261676347.22276387</v>
      </c>
      <c r="VL11">
        <v>286233317.90304381</v>
      </c>
      <c r="VM11">
        <v>310237425.25472069</v>
      </c>
      <c r="VN11">
        <v>0</v>
      </c>
      <c r="VO11">
        <v>26511745.87330313</v>
      </c>
      <c r="VP11">
        <v>63107351.879929855</v>
      </c>
      <c r="VQ11">
        <v>103913265.05246533</v>
      </c>
      <c r="VR11">
        <v>145932881.65414339</v>
      </c>
      <c r="VS11">
        <v>190145200.01116642</v>
      </c>
      <c r="VT11">
        <v>235168193.14277372</v>
      </c>
      <c r="VU11">
        <v>269278948.47681689</v>
      </c>
      <c r="VV11">
        <v>321938936.25732976</v>
      </c>
      <c r="VW11">
        <v>351347716.74267656</v>
      </c>
      <c r="VX11">
        <v>392574541.00357831</v>
      </c>
      <c r="VY11">
        <v>437546292.8015371</v>
      </c>
      <c r="VZ11">
        <v>498881595.441333</v>
      </c>
      <c r="WA11">
        <v>0</v>
      </c>
      <c r="WB11">
        <v>14093183.777168361</v>
      </c>
      <c r="WC11">
        <v>29319137.957419124</v>
      </c>
      <c r="WD11">
        <v>44076846.423478819</v>
      </c>
      <c r="WE11">
        <v>58703715.842795834</v>
      </c>
      <c r="WF11">
        <v>72873479.216716632</v>
      </c>
      <c r="WG11">
        <v>86495196.884726465</v>
      </c>
      <c r="WH11">
        <v>97699835.487028733</v>
      </c>
      <c r="WI11">
        <v>111199724.32596517</v>
      </c>
      <c r="WJ11">
        <v>120785000.16511981</v>
      </c>
      <c r="WK11">
        <v>131575185.38751222</v>
      </c>
      <c r="WL11">
        <v>142865509.43678141</v>
      </c>
      <c r="WM11">
        <v>156788455.98268452</v>
      </c>
      <c r="WN11">
        <v>0</v>
      </c>
      <c r="WO11">
        <v>86462967.319460675</v>
      </c>
      <c r="WP11">
        <v>187379276.0846011</v>
      </c>
      <c r="WQ11">
        <v>295664542.35297316</v>
      </c>
      <c r="WR11">
        <v>397150234.43655181</v>
      </c>
      <c r="WS11">
        <v>498509405.62637305</v>
      </c>
      <c r="WT11">
        <v>597118466.53021765</v>
      </c>
      <c r="WU11">
        <v>675376904.84720862</v>
      </c>
      <c r="WV11">
        <v>771366884.13513851</v>
      </c>
      <c r="WW11">
        <v>832145903.51150656</v>
      </c>
      <c r="WX11">
        <v>906165623.29344034</v>
      </c>
      <c r="WY11">
        <v>981578320.73003602</v>
      </c>
      <c r="WZ11">
        <v>1078861544.2208884</v>
      </c>
      <c r="XA11">
        <v>1</v>
      </c>
      <c r="XB11" t="s">
        <v>12</v>
      </c>
      <c r="XC11">
        <v>0</v>
      </c>
      <c r="XD11">
        <v>4822121.4177186452</v>
      </c>
      <c r="XE11">
        <v>9503163.6998819187</v>
      </c>
      <c r="XF11">
        <v>14045896.69089875</v>
      </c>
      <c r="XG11">
        <v>18446369.096140109</v>
      </c>
      <c r="XH11">
        <v>22699103.94528757</v>
      </c>
      <c r="XI11">
        <v>26801743.912680212</v>
      </c>
      <c r="XJ11">
        <v>30747882.66899664</v>
      </c>
      <c r="XK11">
        <v>34536543.62320786</v>
      </c>
      <c r="XL11">
        <v>38156378.221205361</v>
      </c>
      <c r="XM11">
        <v>41623474.791466452</v>
      </c>
      <c r="XN11">
        <v>44939480.715475999</v>
      </c>
      <c r="XO11">
        <v>48106003.762574084</v>
      </c>
      <c r="XP11">
        <v>0</v>
      </c>
      <c r="XQ11">
        <v>3075.8738277919765</v>
      </c>
      <c r="XR11">
        <v>3075.8738277919765</v>
      </c>
      <c r="XS11">
        <v>3075.8738277919765</v>
      </c>
      <c r="XT11">
        <v>47934.52044433335</v>
      </c>
      <c r="XU11">
        <v>56007.437111000014</v>
      </c>
      <c r="XV11">
        <v>135855.55741175191</v>
      </c>
      <c r="XW11">
        <v>1353097.0167877108</v>
      </c>
      <c r="XX11">
        <v>5515172.4619333902</v>
      </c>
      <c r="XY11">
        <v>8255456.7408190826</v>
      </c>
      <c r="XZ11">
        <v>9643853.7434772197</v>
      </c>
      <c r="YA11">
        <v>10277306.878038138</v>
      </c>
      <c r="YB11">
        <v>10536314.893617652</v>
      </c>
      <c r="YC11">
        <v>0</v>
      </c>
      <c r="YD11">
        <v>28705286.383932363</v>
      </c>
      <c r="YE11">
        <v>59222897.074731447</v>
      </c>
      <c r="YF11">
        <v>87235720.920464724</v>
      </c>
      <c r="YG11">
        <v>105715158.26976237</v>
      </c>
      <c r="YH11">
        <v>121673933.61931741</v>
      </c>
      <c r="YI11">
        <v>129901100.29390132</v>
      </c>
      <c r="YJ11">
        <v>132257065.50640449</v>
      </c>
      <c r="YK11">
        <v>132257065.50640449</v>
      </c>
      <c r="YL11">
        <v>132257065.50640449</v>
      </c>
      <c r="YM11">
        <v>132257065.50640449</v>
      </c>
      <c r="YN11">
        <v>132257065.50640449</v>
      </c>
      <c r="YO11">
        <v>132257065.50640449</v>
      </c>
      <c r="YP11">
        <v>0</v>
      </c>
      <c r="YQ11">
        <v>6148635.5426330287</v>
      </c>
      <c r="YR11">
        <v>11963230.155471975</v>
      </c>
      <c r="YS11">
        <v>17690525.083422139</v>
      </c>
      <c r="YT11">
        <v>23848060.317652777</v>
      </c>
      <c r="YU11">
        <v>29852286.811172992</v>
      </c>
      <c r="YV11">
        <v>35636287.811220393</v>
      </c>
      <c r="YW11">
        <v>41063227.792024009</v>
      </c>
      <c r="YX11">
        <v>46551442.167375885</v>
      </c>
      <c r="YY11">
        <v>51198943.010870203</v>
      </c>
      <c r="YZ11">
        <v>55704348.519129992</v>
      </c>
      <c r="ZA11">
        <v>59849517.583841823</v>
      </c>
      <c r="ZB11">
        <v>63526206.566772729</v>
      </c>
      <c r="ZC11">
        <v>0</v>
      </c>
      <c r="ZD11">
        <v>13631604.752778709</v>
      </c>
      <c r="ZE11">
        <v>29473194.786712021</v>
      </c>
      <c r="ZF11">
        <v>46102912.948254444</v>
      </c>
      <c r="ZG11">
        <v>62596768.498959012</v>
      </c>
      <c r="ZH11">
        <v>78852150.762001544</v>
      </c>
      <c r="ZI11">
        <v>95065255.883782431</v>
      </c>
      <c r="ZJ11">
        <v>108996762.72030894</v>
      </c>
      <c r="ZK11">
        <v>126335798.17241965</v>
      </c>
      <c r="ZL11">
        <v>139026979.15364927</v>
      </c>
      <c r="ZM11">
        <v>153611102.54831907</v>
      </c>
      <c r="ZN11">
        <v>168943106.45866215</v>
      </c>
      <c r="ZO11">
        <v>187085486.58339661</v>
      </c>
      <c r="ZP11">
        <v>0</v>
      </c>
      <c r="ZQ11">
        <v>25651337.907983195</v>
      </c>
      <c r="ZR11">
        <v>53104543.289005429</v>
      </c>
      <c r="ZS11">
        <v>81575924.781269982</v>
      </c>
      <c r="ZT11">
        <v>108835925.31704827</v>
      </c>
      <c r="ZU11">
        <v>135071587.9289991</v>
      </c>
      <c r="ZV11">
        <v>161816055.4366264</v>
      </c>
      <c r="ZW11">
        <v>188148224.90280715</v>
      </c>
      <c r="ZX11">
        <v>214597370.1579662</v>
      </c>
      <c r="ZY11">
        <v>239986283.83365369</v>
      </c>
      <c r="ZZ11">
        <v>264837351.41520324</v>
      </c>
      <c r="AAA11">
        <v>289681784.2886979</v>
      </c>
      <c r="AAB11">
        <v>314006235.77592242</v>
      </c>
      <c r="AAC11">
        <v>0</v>
      </c>
      <c r="AAD11">
        <v>26511745.87330313</v>
      </c>
      <c r="AAE11">
        <v>63107351.879929855</v>
      </c>
      <c r="AAF11">
        <v>103913265.05246533</v>
      </c>
      <c r="AAG11">
        <v>145932881.65414339</v>
      </c>
      <c r="AAH11">
        <v>190145200.01116642</v>
      </c>
      <c r="AAI11">
        <v>235168193.14277372</v>
      </c>
      <c r="AAJ11">
        <v>269278948.47681689</v>
      </c>
      <c r="AAK11">
        <v>321938936.25732976</v>
      </c>
      <c r="AAL11">
        <v>351369826.13644022</v>
      </c>
      <c r="AAM11">
        <v>392596650.39734197</v>
      </c>
      <c r="AAN11">
        <v>437568402.19530082</v>
      </c>
      <c r="AAO11">
        <v>498903704.83509672</v>
      </c>
      <c r="AAP11">
        <v>0</v>
      </c>
      <c r="AAQ11">
        <v>15366477.269366058</v>
      </c>
      <c r="AAR11">
        <v>31717852.800603233</v>
      </c>
      <c r="AAS11">
        <v>47487358.379588775</v>
      </c>
      <c r="AAT11">
        <v>63015607.071710244</v>
      </c>
      <c r="AAU11">
        <v>77960337.808010608</v>
      </c>
      <c r="AAV11">
        <v>92381161.437270775</v>
      </c>
      <c r="AAW11">
        <v>104558609.79194346</v>
      </c>
      <c r="AAX11">
        <v>118726746.06057028</v>
      </c>
      <c r="AAY11">
        <v>129187471.96035698</v>
      </c>
      <c r="AAZ11">
        <v>140730138.79074085</v>
      </c>
      <c r="ABA11">
        <v>152589340.87107345</v>
      </c>
      <c r="ABB11">
        <v>166774486.61558068</v>
      </c>
      <c r="ABC11">
        <v>0</v>
      </c>
      <c r="ABD11">
        <v>120840285.02154297</v>
      </c>
      <c r="ABE11">
        <v>258095309.56016365</v>
      </c>
      <c r="ABF11">
        <v>398054679.73019201</v>
      </c>
      <c r="ABG11">
        <v>528438704.74586064</v>
      </c>
      <c r="ABH11">
        <v>656310608.32306647</v>
      </c>
      <c r="ABI11">
        <v>776905653.47566676</v>
      </c>
      <c r="ABJ11">
        <v>876403818.87608922</v>
      </c>
      <c r="ABK11">
        <v>1000459074.4072076</v>
      </c>
      <c r="ABL11">
        <v>1089438404.5633996</v>
      </c>
      <c r="ABM11">
        <v>1191003985.7120831</v>
      </c>
      <c r="ABN11">
        <v>1296106004.4974947</v>
      </c>
      <c r="ABO11">
        <v>1421195504.5393651</v>
      </c>
      <c r="ABQ11">
        <v>1</v>
      </c>
      <c r="ABR11" t="s">
        <v>12</v>
      </c>
      <c r="ABS11">
        <v>0</v>
      </c>
      <c r="ABT11">
        <v>8509624.9619121626</v>
      </c>
      <c r="ABU11">
        <v>17149779.8290665</v>
      </c>
      <c r="ABV11">
        <v>25839802.166940842</v>
      </c>
      <c r="ABW11">
        <v>34415215.407858811</v>
      </c>
      <c r="ABX11">
        <v>42938164.482633151</v>
      </c>
      <c r="ABY11">
        <v>51300036.421945743</v>
      </c>
      <c r="ABZ11">
        <v>59344854.802073427</v>
      </c>
      <c r="ACA11">
        <v>67330926.967225254</v>
      </c>
      <c r="ACB11">
        <v>74935669.459383518</v>
      </c>
      <c r="ACC11">
        <v>82518493.033504963</v>
      </c>
      <c r="ACD11">
        <v>89999803.263169646</v>
      </c>
      <c r="ACE11">
        <v>97539648.637811616</v>
      </c>
      <c r="ACG11">
        <v>1</v>
      </c>
      <c r="ACH11" t="s">
        <v>12</v>
      </c>
      <c r="ACI11">
        <v>806942</v>
      </c>
      <c r="ACJ11">
        <v>21084256</v>
      </c>
      <c r="ACK11">
        <v>3.8272253951004961E-2</v>
      </c>
      <c r="ACM11">
        <v>1</v>
      </c>
      <c r="ACN11" t="s">
        <v>12</v>
      </c>
      <c r="ACO11">
        <v>5025</v>
      </c>
      <c r="ACP11">
        <v>3021</v>
      </c>
      <c r="ACQ11">
        <v>2219</v>
      </c>
      <c r="ACR11">
        <v>9167</v>
      </c>
      <c r="ACS11">
        <v>28954</v>
      </c>
      <c r="ACT11">
        <v>23414</v>
      </c>
      <c r="ACU11">
        <v>10766</v>
      </c>
      <c r="ACV11">
        <v>5859</v>
      </c>
      <c r="ACW11">
        <v>3607</v>
      </c>
      <c r="ACX11">
        <v>2957</v>
      </c>
      <c r="ACY11">
        <v>2674</v>
      </c>
      <c r="ACZ11">
        <v>1904</v>
      </c>
      <c r="ADA11">
        <v>1639</v>
      </c>
      <c r="ADB11">
        <v>1503</v>
      </c>
      <c r="ADC11">
        <v>998</v>
      </c>
      <c r="ADD11">
        <v>1224</v>
      </c>
      <c r="ADF11">
        <v>1</v>
      </c>
      <c r="ADG11" t="s">
        <v>12</v>
      </c>
      <c r="ADH11">
        <v>4247</v>
      </c>
      <c r="ADI11">
        <v>2267</v>
      </c>
      <c r="ADJ11">
        <v>1508</v>
      </c>
      <c r="ADK11">
        <v>6261</v>
      </c>
      <c r="ADL11">
        <v>21958</v>
      </c>
      <c r="ADM11">
        <v>14534</v>
      </c>
      <c r="ADN11">
        <v>8319</v>
      </c>
      <c r="ADO11">
        <v>5333</v>
      </c>
      <c r="ADP11">
        <v>3392</v>
      </c>
      <c r="ADQ11">
        <v>2841</v>
      </c>
      <c r="ADR11">
        <v>2857</v>
      </c>
      <c r="ADS11">
        <v>2435</v>
      </c>
      <c r="ADT11">
        <v>3223</v>
      </c>
      <c r="ADU11">
        <v>2246</v>
      </c>
      <c r="ADV11">
        <v>1167</v>
      </c>
      <c r="ADW11">
        <v>943</v>
      </c>
      <c r="ADY11">
        <v>1</v>
      </c>
      <c r="ADZ11" t="s">
        <v>12</v>
      </c>
      <c r="AEA11">
        <v>778</v>
      </c>
      <c r="AEB11">
        <v>754</v>
      </c>
      <c r="AEC11">
        <v>711</v>
      </c>
      <c r="AED11">
        <v>2906</v>
      </c>
      <c r="AEE11">
        <v>6996</v>
      </c>
      <c r="AEF11">
        <v>8880</v>
      </c>
      <c r="AEG11">
        <v>2447</v>
      </c>
      <c r="AEH11">
        <v>526</v>
      </c>
      <c r="AEI11">
        <v>215</v>
      </c>
      <c r="AEJ11">
        <v>116</v>
      </c>
      <c r="AEK11">
        <v>-183</v>
      </c>
      <c r="AEL11">
        <v>-531</v>
      </c>
      <c r="AEM11">
        <v>-1584</v>
      </c>
      <c r="AEN11">
        <v>-743</v>
      </c>
      <c r="AEO11">
        <v>-169</v>
      </c>
      <c r="AEP11">
        <v>281</v>
      </c>
      <c r="AER11">
        <v>1</v>
      </c>
      <c r="AES11" t="s">
        <v>12</v>
      </c>
      <c r="AET11">
        <v>5476.7721942847111</v>
      </c>
      <c r="AEU11">
        <v>5481.4539983737204</v>
      </c>
      <c r="AEV11">
        <v>7183.4758355989125</v>
      </c>
      <c r="AEW11">
        <v>4634.2571694146109</v>
      </c>
      <c r="AEX11">
        <v>-134.02192286848924</v>
      </c>
      <c r="AEY11">
        <v>1991.7292750696045</v>
      </c>
      <c r="AEZ11">
        <v>3561.6026216832088</v>
      </c>
      <c r="AFA11">
        <v>4690.409460565912</v>
      </c>
      <c r="AFB11">
        <v>5709.6963859123271</v>
      </c>
      <c r="AFC11">
        <v>6320.6274536978708</v>
      </c>
      <c r="AFD11">
        <v>5975.5542476470664</v>
      </c>
      <c r="AFE11">
        <v>5272.4646558589948</v>
      </c>
      <c r="AFF11">
        <v>4939.0431657101472</v>
      </c>
      <c r="AFG11">
        <v>4506.06029041074</v>
      </c>
      <c r="AFH11">
        <v>3824.2256969891287</v>
      </c>
      <c r="AFI11">
        <v>14560.90197385284</v>
      </c>
      <c r="AFK11">
        <v>1</v>
      </c>
      <c r="AFL11" t="s">
        <v>12</v>
      </c>
      <c r="AFM11">
        <v>11968.693850925883</v>
      </c>
      <c r="AFN11">
        <v>11410.415747764735</v>
      </c>
      <c r="AFO11">
        <v>12233.314930581324</v>
      </c>
      <c r="AFP11">
        <v>6940.3868189393652</v>
      </c>
      <c r="AFQ11">
        <v>2319.9308747521909</v>
      </c>
      <c r="AFR11">
        <v>2135.3173909386387</v>
      </c>
      <c r="AFS11">
        <v>2144.0614483528357</v>
      </c>
      <c r="AFT11">
        <v>2158.1333774635586</v>
      </c>
      <c r="AFU11">
        <v>2175.7673237137133</v>
      </c>
      <c r="AFV11">
        <v>2191.240096380714</v>
      </c>
      <c r="AFW11">
        <v>3005.4511137695085</v>
      </c>
      <c r="AFX11">
        <v>3008.7181740353753</v>
      </c>
      <c r="AFY11">
        <v>3008.923162346854</v>
      </c>
      <c r="AFZ11">
        <v>4719.1892299536312</v>
      </c>
      <c r="AGA11">
        <v>4726.2454262776955</v>
      </c>
      <c r="AGB11">
        <v>16594.420616868145</v>
      </c>
      <c r="AGD11">
        <v>1</v>
      </c>
      <c r="AGE11" t="s">
        <v>12</v>
      </c>
      <c r="AGF11">
        <v>-6491.9216566411724</v>
      </c>
      <c r="AGG11">
        <v>-5928.9617493910146</v>
      </c>
      <c r="AGH11">
        <v>-5049.8390949824116</v>
      </c>
      <c r="AGI11">
        <v>-2306.1296495247543</v>
      </c>
      <c r="AGJ11">
        <v>-2453.95279762068</v>
      </c>
      <c r="AGK11">
        <v>-143.58811586903425</v>
      </c>
      <c r="AGL11">
        <v>1417.5411733303731</v>
      </c>
      <c r="AGM11">
        <v>2532.2760831023534</v>
      </c>
      <c r="AGN11">
        <v>3533.9290621986138</v>
      </c>
      <c r="AGO11">
        <v>4129.3873573171568</v>
      </c>
      <c r="AGP11">
        <v>2970.1031338775579</v>
      </c>
      <c r="AGQ11">
        <v>2263.7464818236194</v>
      </c>
      <c r="AGR11">
        <v>1930.1200033632931</v>
      </c>
      <c r="AGS11">
        <v>-213.1289395428912</v>
      </c>
      <c r="AGT11">
        <v>-902.01972928856685</v>
      </c>
      <c r="AGU11">
        <v>-2033.5186430153044</v>
      </c>
    </row>
    <row r="12" spans="1:879" x14ac:dyDescent="0.25">
      <c r="B12">
        <v>2</v>
      </c>
      <c r="C12" t="s">
        <v>13</v>
      </c>
      <c r="D12">
        <v>3897</v>
      </c>
      <c r="E12">
        <v>3811</v>
      </c>
      <c r="F12">
        <v>3813</v>
      </c>
      <c r="G12">
        <v>3807</v>
      </c>
      <c r="H12">
        <v>3797</v>
      </c>
      <c r="I12">
        <v>3793</v>
      </c>
      <c r="J12">
        <v>3783</v>
      </c>
      <c r="K12">
        <v>3766</v>
      </c>
      <c r="L12">
        <v>3755</v>
      </c>
      <c r="M12">
        <v>3739</v>
      </c>
      <c r="N12">
        <v>3722</v>
      </c>
      <c r="O12">
        <v>3705</v>
      </c>
      <c r="P12">
        <v>3693</v>
      </c>
      <c r="R12">
        <v>2</v>
      </c>
      <c r="S12" t="s">
        <v>13</v>
      </c>
      <c r="T12">
        <v>22866</v>
      </c>
      <c r="U12">
        <v>22051</v>
      </c>
      <c r="V12">
        <v>21086</v>
      </c>
      <c r="W12">
        <v>20293</v>
      </c>
      <c r="X12">
        <v>19783</v>
      </c>
      <c r="Y12">
        <v>19409</v>
      </c>
      <c r="Z12">
        <v>19300</v>
      </c>
      <c r="AA12">
        <v>19263</v>
      </c>
      <c r="AB12">
        <v>19222</v>
      </c>
      <c r="AC12">
        <v>19162</v>
      </c>
      <c r="AD12">
        <v>19101</v>
      </c>
      <c r="AE12">
        <v>19030</v>
      </c>
      <c r="AF12">
        <v>18949</v>
      </c>
      <c r="AH12">
        <v>2</v>
      </c>
      <c r="AI12" t="s">
        <v>13</v>
      </c>
      <c r="AJ12">
        <v>4892</v>
      </c>
      <c r="AK12">
        <v>4828</v>
      </c>
      <c r="AL12">
        <v>4887</v>
      </c>
      <c r="AM12">
        <v>4720</v>
      </c>
      <c r="AN12">
        <v>4437</v>
      </c>
      <c r="AO12">
        <v>4286</v>
      </c>
      <c r="AP12">
        <v>4014</v>
      </c>
      <c r="AQ12">
        <v>3934</v>
      </c>
      <c r="AR12">
        <v>3921</v>
      </c>
      <c r="AS12">
        <v>3911</v>
      </c>
      <c r="AT12">
        <v>3905</v>
      </c>
      <c r="AU12">
        <v>3899</v>
      </c>
      <c r="AV12">
        <v>3890</v>
      </c>
      <c r="AX12">
        <v>2</v>
      </c>
      <c r="AY12" t="s">
        <v>13</v>
      </c>
      <c r="AZ12">
        <v>30176</v>
      </c>
      <c r="BA12">
        <v>30247</v>
      </c>
      <c r="BB12">
        <v>30252</v>
      </c>
      <c r="BC12">
        <v>30179</v>
      </c>
      <c r="BD12">
        <v>29892</v>
      </c>
      <c r="BE12">
        <v>29153</v>
      </c>
      <c r="BF12">
        <v>28416</v>
      </c>
      <c r="BG12">
        <v>27530</v>
      </c>
      <c r="BH12">
        <v>26621</v>
      </c>
      <c r="BI12">
        <v>25675</v>
      </c>
      <c r="BJ12">
        <v>24876</v>
      </c>
      <c r="BK12">
        <v>24353</v>
      </c>
      <c r="BL12">
        <v>23969</v>
      </c>
      <c r="BN12">
        <v>2</v>
      </c>
      <c r="BO12" t="s">
        <v>13</v>
      </c>
      <c r="BP12">
        <v>14664</v>
      </c>
      <c r="BQ12">
        <v>14806</v>
      </c>
      <c r="BR12">
        <v>14773</v>
      </c>
      <c r="BS12">
        <v>15002</v>
      </c>
      <c r="BT12">
        <v>15178</v>
      </c>
      <c r="BU12">
        <v>15522</v>
      </c>
      <c r="BV12">
        <v>15578</v>
      </c>
      <c r="BW12">
        <v>15476</v>
      </c>
      <c r="BX12">
        <v>15151</v>
      </c>
      <c r="BY12">
        <v>14996</v>
      </c>
      <c r="BZ12">
        <v>14818</v>
      </c>
      <c r="CA12">
        <v>14406</v>
      </c>
      <c r="CB12">
        <v>13817</v>
      </c>
      <c r="CD12">
        <v>2</v>
      </c>
      <c r="CE12" t="s">
        <v>13</v>
      </c>
      <c r="CF12">
        <v>14746</v>
      </c>
      <c r="CG12">
        <v>14557</v>
      </c>
      <c r="CH12">
        <v>14729</v>
      </c>
      <c r="CI12">
        <v>14810</v>
      </c>
      <c r="CJ12">
        <v>14949</v>
      </c>
      <c r="CK12">
        <v>14919</v>
      </c>
      <c r="CL12">
        <v>15146</v>
      </c>
      <c r="CM12">
        <v>15323</v>
      </c>
      <c r="CN12">
        <v>15647</v>
      </c>
      <c r="CO12">
        <v>15712</v>
      </c>
      <c r="CP12">
        <v>15593</v>
      </c>
      <c r="CQ12">
        <v>15276</v>
      </c>
      <c r="CR12">
        <v>15126</v>
      </c>
      <c r="CT12">
        <v>2</v>
      </c>
      <c r="CU12" t="s">
        <v>13</v>
      </c>
      <c r="CV12">
        <v>29087</v>
      </c>
      <c r="CW12">
        <v>28614</v>
      </c>
      <c r="CX12">
        <v>28004</v>
      </c>
      <c r="CY12">
        <v>27460</v>
      </c>
      <c r="CZ12">
        <v>27288</v>
      </c>
      <c r="DA12">
        <v>27223</v>
      </c>
      <c r="DB12">
        <v>27176</v>
      </c>
      <c r="DC12">
        <v>27387</v>
      </c>
      <c r="DD12">
        <v>27619</v>
      </c>
      <c r="DE12">
        <v>27935</v>
      </c>
      <c r="DF12">
        <v>28116</v>
      </c>
      <c r="DG12">
        <v>28563</v>
      </c>
      <c r="DH12">
        <v>28722</v>
      </c>
      <c r="DJ12">
        <v>2</v>
      </c>
      <c r="DK12" t="s">
        <v>13</v>
      </c>
      <c r="DL12">
        <v>248605</v>
      </c>
      <c r="DM12">
        <v>248562</v>
      </c>
      <c r="DN12">
        <v>248605</v>
      </c>
      <c r="DO12">
        <v>248425</v>
      </c>
      <c r="DP12">
        <v>248402</v>
      </c>
      <c r="DQ12">
        <v>248503</v>
      </c>
      <c r="DR12">
        <v>248358</v>
      </c>
      <c r="DS12">
        <v>248016</v>
      </c>
      <c r="DT12">
        <v>247715</v>
      </c>
      <c r="DU12">
        <v>247457</v>
      </c>
      <c r="DV12">
        <v>247142</v>
      </c>
      <c r="DW12">
        <v>246708</v>
      </c>
      <c r="DX12">
        <v>246564</v>
      </c>
      <c r="DZ12">
        <v>2</v>
      </c>
      <c r="EA12" t="s">
        <v>13</v>
      </c>
      <c r="EB12">
        <v>62580</v>
      </c>
      <c r="EC12">
        <v>63564</v>
      </c>
      <c r="ED12">
        <v>63392</v>
      </c>
      <c r="EE12">
        <v>62676</v>
      </c>
      <c r="EF12">
        <v>61378</v>
      </c>
      <c r="EG12">
        <v>60215</v>
      </c>
      <c r="EH12">
        <v>59504</v>
      </c>
      <c r="EI12">
        <v>59034</v>
      </c>
      <c r="EJ12">
        <v>58729</v>
      </c>
      <c r="EK12">
        <v>58286</v>
      </c>
      <c r="EL12">
        <v>58454</v>
      </c>
      <c r="EM12">
        <v>58532</v>
      </c>
      <c r="EN12">
        <v>58602</v>
      </c>
      <c r="EP12">
        <v>2</v>
      </c>
      <c r="EQ12" t="s">
        <v>13</v>
      </c>
      <c r="ER12">
        <v>32813</v>
      </c>
      <c r="ES12">
        <v>33941</v>
      </c>
      <c r="ET12">
        <v>35983</v>
      </c>
      <c r="EU12">
        <v>38590</v>
      </c>
      <c r="EV12">
        <v>41213</v>
      </c>
      <c r="EW12">
        <v>43469</v>
      </c>
      <c r="EX12">
        <v>45364</v>
      </c>
      <c r="EY12">
        <v>47425</v>
      </c>
      <c r="EZ12">
        <v>48361</v>
      </c>
      <c r="FA12">
        <v>50416</v>
      </c>
      <c r="FB12">
        <v>51513</v>
      </c>
      <c r="FC12">
        <v>52411</v>
      </c>
      <c r="FD12">
        <v>52461</v>
      </c>
      <c r="FF12">
        <v>2</v>
      </c>
      <c r="FG12" t="s">
        <v>13</v>
      </c>
      <c r="FH12">
        <v>14256</v>
      </c>
      <c r="FI12">
        <v>14390</v>
      </c>
      <c r="FJ12">
        <v>14602</v>
      </c>
      <c r="FK12">
        <v>14885</v>
      </c>
      <c r="FL12">
        <v>15228</v>
      </c>
      <c r="FM12">
        <v>15723</v>
      </c>
      <c r="FN12">
        <v>16235</v>
      </c>
      <c r="FO12">
        <v>16364</v>
      </c>
      <c r="FP12">
        <v>17374</v>
      </c>
      <c r="FQ12">
        <v>17389</v>
      </c>
      <c r="FR12">
        <v>17955</v>
      </c>
      <c r="FS12">
        <v>18756</v>
      </c>
      <c r="FT12">
        <v>20222</v>
      </c>
      <c r="FV12">
        <v>2</v>
      </c>
      <c r="FW12" t="s">
        <v>13</v>
      </c>
      <c r="FX12">
        <v>478582</v>
      </c>
      <c r="FY12">
        <v>479371</v>
      </c>
      <c r="FZ12">
        <v>480126</v>
      </c>
      <c r="GA12">
        <v>480847</v>
      </c>
      <c r="GB12">
        <v>481545</v>
      </c>
      <c r="GC12">
        <v>482215</v>
      </c>
      <c r="GD12">
        <v>482874</v>
      </c>
      <c r="GE12">
        <v>483518</v>
      </c>
      <c r="GF12">
        <v>484115</v>
      </c>
      <c r="GG12">
        <v>484678</v>
      </c>
      <c r="GH12">
        <v>485195</v>
      </c>
      <c r="GI12">
        <v>485639</v>
      </c>
      <c r="GJ12">
        <v>486015</v>
      </c>
      <c r="GL12">
        <v>2</v>
      </c>
      <c r="GM12" t="s">
        <v>13</v>
      </c>
      <c r="GN12">
        <v>4887</v>
      </c>
      <c r="GO12">
        <v>4846</v>
      </c>
      <c r="GP12">
        <v>4799</v>
      </c>
      <c r="GQ12">
        <v>4772</v>
      </c>
      <c r="GR12">
        <v>4678</v>
      </c>
      <c r="GS12">
        <v>4852</v>
      </c>
      <c r="GT12">
        <v>4677</v>
      </c>
      <c r="GU12">
        <v>4671</v>
      </c>
      <c r="GV12">
        <v>4712</v>
      </c>
      <c r="GW12">
        <v>4914</v>
      </c>
      <c r="GX12">
        <v>5015</v>
      </c>
      <c r="GY12">
        <v>4938</v>
      </c>
      <c r="GZ12">
        <v>5132</v>
      </c>
      <c r="HA12">
        <v>5223</v>
      </c>
      <c r="HB12">
        <v>5336</v>
      </c>
      <c r="HC12">
        <v>5512</v>
      </c>
      <c r="HD12">
        <v>5429</v>
      </c>
      <c r="HE12">
        <v>5549</v>
      </c>
      <c r="HF12">
        <v>5499</v>
      </c>
      <c r="HG12">
        <v>5571</v>
      </c>
      <c r="HH12">
        <v>5626</v>
      </c>
      <c r="HI12">
        <v>5883</v>
      </c>
      <c r="HJ12">
        <v>5534</v>
      </c>
      <c r="HK12">
        <v>5736</v>
      </c>
      <c r="HL12">
        <v>5930</v>
      </c>
      <c r="HM12">
        <v>6115</v>
      </c>
      <c r="HN12">
        <v>6113</v>
      </c>
      <c r="HO12">
        <v>6171</v>
      </c>
      <c r="HP12">
        <v>5919</v>
      </c>
      <c r="HQ12">
        <v>5873</v>
      </c>
      <c r="HR12">
        <v>5716</v>
      </c>
      <c r="HS12">
        <v>5979</v>
      </c>
      <c r="HT12">
        <v>6072</v>
      </c>
      <c r="HU12">
        <v>5859</v>
      </c>
      <c r="HV12">
        <v>5813</v>
      </c>
      <c r="HW12">
        <v>5496</v>
      </c>
      <c r="HX12">
        <v>5018</v>
      </c>
      <c r="HY12">
        <v>5350</v>
      </c>
      <c r="HZ12">
        <v>5447</v>
      </c>
      <c r="IA12">
        <v>5708</v>
      </c>
      <c r="IB12">
        <v>5804</v>
      </c>
      <c r="IC12">
        <v>6271</v>
      </c>
      <c r="ID12">
        <v>6342</v>
      </c>
      <c r="IE12">
        <v>6449</v>
      </c>
      <c r="IF12">
        <v>6362</v>
      </c>
      <c r="IG12">
        <v>6497</v>
      </c>
      <c r="IH12">
        <v>6527</v>
      </c>
      <c r="II12">
        <v>6287</v>
      </c>
      <c r="IJ12">
        <v>6177</v>
      </c>
      <c r="IK12">
        <v>6261</v>
      </c>
      <c r="IL12">
        <v>6164</v>
      </c>
      <c r="IM12">
        <v>6076</v>
      </c>
      <c r="IN12">
        <v>6088</v>
      </c>
      <c r="IO12">
        <v>6614</v>
      </c>
      <c r="IP12">
        <v>6425</v>
      </c>
      <c r="IQ12">
        <v>6594</v>
      </c>
      <c r="IR12">
        <v>6459</v>
      </c>
      <c r="IS12">
        <v>6901</v>
      </c>
      <c r="IT12">
        <v>6609</v>
      </c>
      <c r="IU12">
        <v>6850</v>
      </c>
      <c r="IV12">
        <v>6982</v>
      </c>
      <c r="IW12">
        <v>7311</v>
      </c>
      <c r="IX12">
        <v>7445</v>
      </c>
      <c r="IY12">
        <v>7305</v>
      </c>
      <c r="IZ12">
        <v>6426</v>
      </c>
      <c r="JA12">
        <v>5253</v>
      </c>
      <c r="JB12">
        <v>4761</v>
      </c>
      <c r="JC12">
        <v>3872</v>
      </c>
      <c r="JD12">
        <v>5371</v>
      </c>
      <c r="JE12">
        <v>3874</v>
      </c>
      <c r="JF12">
        <v>4363</v>
      </c>
      <c r="JG12">
        <v>4251</v>
      </c>
      <c r="JH12">
        <v>3948</v>
      </c>
      <c r="JI12">
        <v>3765</v>
      </c>
      <c r="JJ12">
        <v>3606</v>
      </c>
      <c r="JK12">
        <v>3382</v>
      </c>
      <c r="JL12">
        <v>3155</v>
      </c>
      <c r="JM12">
        <v>3302</v>
      </c>
      <c r="JN12">
        <v>3258</v>
      </c>
      <c r="JO12">
        <v>3221</v>
      </c>
      <c r="JP12">
        <v>3102</v>
      </c>
      <c r="JQ12">
        <v>2916</v>
      </c>
      <c r="JR12">
        <v>2690</v>
      </c>
      <c r="JS12">
        <v>2346</v>
      </c>
      <c r="JT12">
        <v>2160</v>
      </c>
      <c r="JU12">
        <v>1919</v>
      </c>
      <c r="JV12">
        <v>1825</v>
      </c>
      <c r="JW12">
        <v>1457</v>
      </c>
      <c r="JX12">
        <v>1256</v>
      </c>
      <c r="JY12">
        <v>1103</v>
      </c>
      <c r="JZ12">
        <v>663</v>
      </c>
      <c r="KA12">
        <v>635</v>
      </c>
      <c r="KB12">
        <v>543</v>
      </c>
      <c r="KC12">
        <v>401</v>
      </c>
      <c r="KD12">
        <v>254</v>
      </c>
      <c r="KE12">
        <v>216</v>
      </c>
      <c r="KF12">
        <v>156</v>
      </c>
      <c r="KG12">
        <v>111</v>
      </c>
      <c r="KH12">
        <v>76</v>
      </c>
      <c r="KI12">
        <v>50</v>
      </c>
      <c r="KJ12">
        <v>57</v>
      </c>
      <c r="KL12">
        <v>2</v>
      </c>
      <c r="KM12" t="s">
        <v>13</v>
      </c>
      <c r="KN12">
        <v>3897</v>
      </c>
      <c r="KO12">
        <v>4189</v>
      </c>
      <c r="KP12">
        <v>4357</v>
      </c>
      <c r="KQ12">
        <v>4669</v>
      </c>
      <c r="KR12">
        <v>4847</v>
      </c>
      <c r="KS12">
        <v>4804</v>
      </c>
      <c r="KT12">
        <v>4892</v>
      </c>
      <c r="KU12">
        <v>5050</v>
      </c>
      <c r="KV12">
        <v>5208</v>
      </c>
      <c r="KW12">
        <v>5058</v>
      </c>
      <c r="KX12">
        <v>5024</v>
      </c>
      <c r="KY12">
        <v>4920</v>
      </c>
      <c r="KZ12">
        <v>4916</v>
      </c>
      <c r="LA12">
        <v>4844</v>
      </c>
      <c r="LB12">
        <v>4986</v>
      </c>
      <c r="LC12">
        <v>4834</v>
      </c>
      <c r="LD12">
        <v>4808</v>
      </c>
      <c r="LE12">
        <v>4867</v>
      </c>
      <c r="LF12">
        <v>5071</v>
      </c>
      <c r="LG12">
        <v>5321</v>
      </c>
      <c r="LH12">
        <v>5469</v>
      </c>
      <c r="LI12">
        <v>5961</v>
      </c>
      <c r="LJ12">
        <v>6130</v>
      </c>
      <c r="LK12">
        <v>6206</v>
      </c>
      <c r="LL12">
        <v>6453</v>
      </c>
      <c r="LM12">
        <v>6258</v>
      </c>
      <c r="LN12">
        <v>6431</v>
      </c>
      <c r="LO12">
        <v>6414</v>
      </c>
      <c r="LP12">
        <v>6217</v>
      </c>
      <c r="LQ12">
        <v>5981</v>
      </c>
      <c r="LR12">
        <v>6138</v>
      </c>
      <c r="LS12">
        <v>5618</v>
      </c>
      <c r="LT12">
        <v>5790</v>
      </c>
      <c r="LU12">
        <v>5906</v>
      </c>
      <c r="LV12">
        <v>6111</v>
      </c>
      <c r="LW12">
        <v>6174</v>
      </c>
      <c r="LX12">
        <v>6216</v>
      </c>
      <c r="LY12">
        <v>5998</v>
      </c>
      <c r="LZ12">
        <v>5950</v>
      </c>
      <c r="MA12">
        <v>5831</v>
      </c>
      <c r="MB12">
        <v>6094</v>
      </c>
      <c r="MC12">
        <v>6177</v>
      </c>
      <c r="MD12">
        <v>5954</v>
      </c>
      <c r="ME12">
        <v>5951</v>
      </c>
      <c r="MF12">
        <v>5601</v>
      </c>
      <c r="MG12">
        <v>5099</v>
      </c>
      <c r="MH12">
        <v>5383</v>
      </c>
      <c r="MI12">
        <v>5495</v>
      </c>
      <c r="MJ12">
        <v>5723</v>
      </c>
      <c r="MK12">
        <v>5846</v>
      </c>
      <c r="ML12">
        <v>6356</v>
      </c>
      <c r="MM12">
        <v>6395</v>
      </c>
      <c r="MN12">
        <v>6429</v>
      </c>
      <c r="MO12">
        <v>6354</v>
      </c>
      <c r="MP12">
        <v>6480</v>
      </c>
      <c r="MQ12">
        <v>6450</v>
      </c>
      <c r="MR12">
        <v>6164</v>
      </c>
      <c r="MS12">
        <v>6129</v>
      </c>
      <c r="MT12">
        <v>6146</v>
      </c>
      <c r="MU12">
        <v>6061</v>
      </c>
      <c r="MV12">
        <v>5906</v>
      </c>
      <c r="MW12">
        <v>5931</v>
      </c>
      <c r="MX12">
        <v>6393</v>
      </c>
      <c r="MY12">
        <v>6249</v>
      </c>
      <c r="MZ12">
        <v>6353</v>
      </c>
      <c r="NA12">
        <v>6192</v>
      </c>
      <c r="NB12">
        <v>6535</v>
      </c>
      <c r="NC12">
        <v>6279</v>
      </c>
      <c r="ND12">
        <v>6422</v>
      </c>
      <c r="NE12">
        <v>6526</v>
      </c>
      <c r="NF12">
        <v>6766</v>
      </c>
      <c r="NG12">
        <v>6842</v>
      </c>
      <c r="NH12">
        <v>6602</v>
      </c>
      <c r="NI12">
        <v>5781</v>
      </c>
      <c r="NJ12">
        <v>4635</v>
      </c>
      <c r="NK12">
        <v>4172</v>
      </c>
      <c r="NL12">
        <v>3291</v>
      </c>
      <c r="NM12">
        <v>4551</v>
      </c>
      <c r="NN12">
        <v>3178</v>
      </c>
      <c r="NO12">
        <v>3564</v>
      </c>
      <c r="NP12">
        <v>3377</v>
      </c>
      <c r="NQ12">
        <v>3031</v>
      </c>
      <c r="NR12">
        <v>2793</v>
      </c>
      <c r="NS12">
        <v>2558</v>
      </c>
      <c r="NT12">
        <v>2298</v>
      </c>
      <c r="NU12">
        <v>2021</v>
      </c>
      <c r="NV12">
        <v>1999</v>
      </c>
      <c r="NW12">
        <v>1869</v>
      </c>
      <c r="NX12">
        <v>1693</v>
      </c>
      <c r="NY12">
        <v>1501</v>
      </c>
      <c r="NZ12">
        <v>1245</v>
      </c>
      <c r="OA12">
        <v>1051</v>
      </c>
      <c r="OB12">
        <v>733</v>
      </c>
      <c r="OC12">
        <v>616</v>
      </c>
      <c r="OD12">
        <v>498</v>
      </c>
      <c r="OE12">
        <v>376</v>
      </c>
      <c r="OF12">
        <v>244</v>
      </c>
      <c r="OG12">
        <v>153</v>
      </c>
      <c r="OH12">
        <v>108</v>
      </c>
      <c r="OI12">
        <v>49</v>
      </c>
      <c r="OJ12">
        <v>100</v>
      </c>
      <c r="OL12">
        <v>2</v>
      </c>
      <c r="OM12" t="s">
        <v>13</v>
      </c>
      <c r="ON12">
        <v>3693</v>
      </c>
      <c r="OO12">
        <v>3719</v>
      </c>
      <c r="OP12">
        <v>3763</v>
      </c>
      <c r="OQ12">
        <v>3796</v>
      </c>
      <c r="OR12">
        <v>3814</v>
      </c>
      <c r="OS12">
        <v>3857</v>
      </c>
      <c r="OT12">
        <v>3890</v>
      </c>
      <c r="OU12">
        <v>3916</v>
      </c>
      <c r="OV12">
        <v>3954</v>
      </c>
      <c r="OW12">
        <v>3969</v>
      </c>
      <c r="OX12">
        <v>3993</v>
      </c>
      <c r="OY12">
        <v>4016</v>
      </c>
      <c r="OZ12">
        <v>4121</v>
      </c>
      <c r="PA12">
        <v>4400</v>
      </c>
      <c r="PB12">
        <v>4563</v>
      </c>
      <c r="PC12">
        <v>4854</v>
      </c>
      <c r="PD12">
        <v>5031</v>
      </c>
      <c r="PE12">
        <v>5003</v>
      </c>
      <c r="PF12">
        <v>5092</v>
      </c>
      <c r="PG12">
        <v>5365</v>
      </c>
      <c r="PH12">
        <v>5739</v>
      </c>
      <c r="PI12">
        <v>5836</v>
      </c>
      <c r="PJ12">
        <v>5909</v>
      </c>
      <c r="PK12">
        <v>5873</v>
      </c>
      <c r="PL12">
        <v>5951</v>
      </c>
      <c r="PM12">
        <v>5832</v>
      </c>
      <c r="PN12">
        <v>5933</v>
      </c>
      <c r="PO12">
        <v>5732</v>
      </c>
      <c r="PP12">
        <v>5678</v>
      </c>
      <c r="PQ12">
        <v>5681</v>
      </c>
      <c r="PR12">
        <v>5807</v>
      </c>
      <c r="PS12">
        <v>5910</v>
      </c>
      <c r="PT12">
        <v>5845</v>
      </c>
      <c r="PU12">
        <v>6075</v>
      </c>
      <c r="PV12">
        <v>6173</v>
      </c>
      <c r="PW12">
        <v>6259</v>
      </c>
      <c r="PX12">
        <v>6440</v>
      </c>
      <c r="PY12">
        <v>6327</v>
      </c>
      <c r="PZ12">
        <v>6509</v>
      </c>
      <c r="QA12">
        <v>6513</v>
      </c>
      <c r="QB12">
        <v>6418</v>
      </c>
      <c r="QC12">
        <v>6233</v>
      </c>
      <c r="QD12">
        <v>6322</v>
      </c>
      <c r="QE12">
        <v>5876</v>
      </c>
      <c r="QF12">
        <v>5990</v>
      </c>
      <c r="QG12">
        <v>6097</v>
      </c>
      <c r="QH12">
        <v>6260</v>
      </c>
      <c r="QI12">
        <v>6323</v>
      </c>
      <c r="QJ12">
        <v>6338</v>
      </c>
      <c r="QK12">
        <v>6109</v>
      </c>
      <c r="QL12">
        <v>6043</v>
      </c>
      <c r="QM12">
        <v>5917</v>
      </c>
      <c r="QN12">
        <v>6129</v>
      </c>
      <c r="QO12">
        <v>6190</v>
      </c>
      <c r="QP12">
        <v>5987</v>
      </c>
      <c r="QQ12">
        <v>5955</v>
      </c>
      <c r="QR12">
        <v>5607</v>
      </c>
      <c r="QS12">
        <v>5114</v>
      </c>
      <c r="QT12">
        <v>5372</v>
      </c>
      <c r="QU12">
        <v>5468</v>
      </c>
      <c r="QV12">
        <v>5671</v>
      </c>
      <c r="QW12">
        <v>5752</v>
      </c>
      <c r="QX12">
        <v>6217</v>
      </c>
      <c r="QY12">
        <v>6249</v>
      </c>
      <c r="QZ12">
        <v>6262</v>
      </c>
      <c r="RA12">
        <v>6173</v>
      </c>
      <c r="RB12">
        <v>6253</v>
      </c>
      <c r="RC12">
        <v>6208</v>
      </c>
      <c r="RD12">
        <v>5914</v>
      </c>
      <c r="RE12">
        <v>5840</v>
      </c>
      <c r="RF12">
        <v>5804</v>
      </c>
      <c r="RG12">
        <v>5681</v>
      </c>
      <c r="RH12">
        <v>5480</v>
      </c>
      <c r="RI12">
        <v>5472</v>
      </c>
      <c r="RJ12">
        <v>5777</v>
      </c>
      <c r="RK12">
        <v>5583</v>
      </c>
      <c r="RL12">
        <v>5586</v>
      </c>
      <c r="RM12">
        <v>5367</v>
      </c>
      <c r="RN12">
        <v>5541</v>
      </c>
      <c r="RO12">
        <v>5221</v>
      </c>
      <c r="RP12">
        <v>5203</v>
      </c>
      <c r="RQ12">
        <v>5143</v>
      </c>
      <c r="RR12">
        <v>5157</v>
      </c>
      <c r="RS12">
        <v>5018</v>
      </c>
      <c r="RT12">
        <v>4642</v>
      </c>
      <c r="RU12">
        <v>3868</v>
      </c>
      <c r="RV12">
        <v>2941</v>
      </c>
      <c r="RW12">
        <v>2463</v>
      </c>
      <c r="RX12">
        <v>1780</v>
      </c>
      <c r="RY12">
        <v>2246</v>
      </c>
      <c r="RZ12">
        <v>1413</v>
      </c>
      <c r="SA12">
        <v>1384</v>
      </c>
      <c r="SB12">
        <v>1137</v>
      </c>
      <c r="SC12">
        <v>852</v>
      </c>
      <c r="SD12">
        <v>651</v>
      </c>
      <c r="SE12">
        <v>480</v>
      </c>
      <c r="SF12">
        <v>334</v>
      </c>
      <c r="SG12">
        <v>225</v>
      </c>
      <c r="SH12">
        <v>164</v>
      </c>
      <c r="SI12">
        <v>113</v>
      </c>
      <c r="SJ12">
        <v>171</v>
      </c>
      <c r="SL12">
        <v>2</v>
      </c>
      <c r="SM12" t="s">
        <v>13</v>
      </c>
      <c r="SN12">
        <v>0</v>
      </c>
      <c r="SO12">
        <v>284251.75654976</v>
      </c>
      <c r="SP12">
        <v>555538.45403561566</v>
      </c>
      <c r="SQ12">
        <v>814373.24551051762</v>
      </c>
      <c r="SR12">
        <v>1067720.8357352724</v>
      </c>
      <c r="SS12">
        <v>1315021.8597971688</v>
      </c>
      <c r="ST12">
        <v>1563291.8566940376</v>
      </c>
      <c r="SU12">
        <v>1809297.2842178824</v>
      </c>
      <c r="SV12">
        <v>2041450.3618626308</v>
      </c>
      <c r="SW12">
        <v>2265055.1625998598</v>
      </c>
      <c r="SX12">
        <v>2471337.6643898604</v>
      </c>
      <c r="SY12">
        <v>2654963.2381647797</v>
      </c>
      <c r="SZ12">
        <v>2814008.640171486</v>
      </c>
      <c r="TA12">
        <v>0</v>
      </c>
      <c r="TB12">
        <v>-8394375.8209467493</v>
      </c>
      <c r="TC12">
        <v>-16974451.268192779</v>
      </c>
      <c r="TD12">
        <v>-24916039.208302967</v>
      </c>
      <c r="TE12">
        <v>-31291869.66806934</v>
      </c>
      <c r="TF12">
        <v>-35460994.602953091</v>
      </c>
      <c r="TG12">
        <v>-37993208.258247368</v>
      </c>
      <c r="TH12">
        <v>-38964348.543788821</v>
      </c>
      <c r="TI12">
        <v>-39534542.01429309</v>
      </c>
      <c r="TJ12">
        <v>-40309411.603203528</v>
      </c>
      <c r="TK12">
        <v>-41088849.14940355</v>
      </c>
      <c r="TL12">
        <v>-41943277.72100801</v>
      </c>
      <c r="TM12">
        <v>-42825503.950204782</v>
      </c>
      <c r="TN12">
        <v>0</v>
      </c>
      <c r="TO12">
        <v>1159821.844146932</v>
      </c>
      <c r="TP12">
        <v>1521119.8868630056</v>
      </c>
      <c r="TQ12">
        <v>3033150.3528722669</v>
      </c>
      <c r="TR12">
        <v>2214921.4066273463</v>
      </c>
      <c r="TS12">
        <v>-1343514.2577980219</v>
      </c>
      <c r="TT12">
        <v>-6466830.7761183353</v>
      </c>
      <c r="TU12">
        <v>-14666694.323293421</v>
      </c>
      <c r="TV12">
        <v>-24611026.485918488</v>
      </c>
      <c r="TW12">
        <v>-34424983.053388931</v>
      </c>
      <c r="TX12">
        <v>-43735167.041099526</v>
      </c>
      <c r="TY12">
        <v>-53191490.601987138</v>
      </c>
      <c r="TZ12">
        <v>-62250544.023931809</v>
      </c>
      <c r="UA12">
        <v>0</v>
      </c>
      <c r="UB12">
        <v>172092.72496898129</v>
      </c>
      <c r="UC12">
        <v>395206.06088515971</v>
      </c>
      <c r="UD12">
        <v>589373.91712842498</v>
      </c>
      <c r="UE12">
        <v>956634.8829207432</v>
      </c>
      <c r="UF12">
        <v>1332289.5830321314</v>
      </c>
      <c r="UG12">
        <v>1743631.8479485326</v>
      </c>
      <c r="UH12">
        <v>2054801.5362848192</v>
      </c>
      <c r="UI12">
        <v>2513199.5525170076</v>
      </c>
      <c r="UJ12">
        <v>2803221.1890842728</v>
      </c>
      <c r="UK12">
        <v>3032888.8754832754</v>
      </c>
      <c r="UL12">
        <v>3141473.0821216567</v>
      </c>
      <c r="UM12">
        <v>3226370.3571620514</v>
      </c>
      <c r="UN12">
        <v>0</v>
      </c>
      <c r="UO12">
        <v>1752471.4608379223</v>
      </c>
      <c r="UP12">
        <v>4334810.2327073794</v>
      </c>
      <c r="UQ12">
        <v>7504938.0773612401</v>
      </c>
      <c r="UR12">
        <v>10616472.091211764</v>
      </c>
      <c r="US12">
        <v>13725686.716953123</v>
      </c>
      <c r="UT12">
        <v>16621447.358571362</v>
      </c>
      <c r="UU12">
        <v>18793754.696654428</v>
      </c>
      <c r="UV12">
        <v>22036436.137778625</v>
      </c>
      <c r="UW12">
        <v>23980045.543731276</v>
      </c>
      <c r="UX12">
        <v>26425377.073689196</v>
      </c>
      <c r="UY12">
        <v>29152784.991465509</v>
      </c>
      <c r="UZ12">
        <v>32663579.688447125</v>
      </c>
      <c r="VA12">
        <v>0</v>
      </c>
      <c r="VB12">
        <v>3418119.8438490131</v>
      </c>
      <c r="VC12">
        <v>7324295.8045979831</v>
      </c>
      <c r="VD12">
        <v>11486335.955361396</v>
      </c>
      <c r="VE12">
        <v>15399043.519898321</v>
      </c>
      <c r="VF12">
        <v>18981804.493048996</v>
      </c>
      <c r="VG12">
        <v>22750100.683853254</v>
      </c>
      <c r="VH12">
        <v>26687674.642195698</v>
      </c>
      <c r="VI12">
        <v>30182421.386170439</v>
      </c>
      <c r="VJ12">
        <v>34034175.791772746</v>
      </c>
      <c r="VK12">
        <v>37534898.795297228</v>
      </c>
      <c r="VL12">
        <v>40696008.624563798</v>
      </c>
      <c r="VM12">
        <v>43430927.478601635</v>
      </c>
      <c r="VN12">
        <v>0</v>
      </c>
      <c r="VO12">
        <v>6147299.9436312756</v>
      </c>
      <c r="VP12">
        <v>15401444.973437659</v>
      </c>
      <c r="VQ12">
        <v>26950985.07912327</v>
      </c>
      <c r="VR12">
        <v>38717625.987017453</v>
      </c>
      <c r="VS12">
        <v>50936121.113660239</v>
      </c>
      <c r="VT12">
        <v>62507290.465564683</v>
      </c>
      <c r="VU12">
        <v>70608007.030071586</v>
      </c>
      <c r="VV12">
        <v>84157271.89496693</v>
      </c>
      <c r="VW12">
        <v>91221658.077613071</v>
      </c>
      <c r="VX12">
        <v>101102486.58828916</v>
      </c>
      <c r="VY12">
        <v>112547048.58557148</v>
      </c>
      <c r="VZ12">
        <v>127960251.02802144</v>
      </c>
      <c r="WA12">
        <v>0</v>
      </c>
      <c r="WB12">
        <v>243592.33949765048</v>
      </c>
      <c r="WC12">
        <v>965445.23519203707</v>
      </c>
      <c r="WD12">
        <v>1717630.1151026622</v>
      </c>
      <c r="WE12">
        <v>2528978.5281262272</v>
      </c>
      <c r="WF12">
        <v>3167465.8857737607</v>
      </c>
      <c r="WG12">
        <v>3629893.1398071689</v>
      </c>
      <c r="WH12">
        <v>3485925.523671282</v>
      </c>
      <c r="WI12">
        <v>3993037.5067922492</v>
      </c>
      <c r="WJ12">
        <v>3854693.6318577258</v>
      </c>
      <c r="WK12">
        <v>4006032.3669749317</v>
      </c>
      <c r="WL12">
        <v>4192521.9516219646</v>
      </c>
      <c r="WM12">
        <v>4892311.3890473871</v>
      </c>
      <c r="WN12">
        <v>0</v>
      </c>
      <c r="WO12">
        <v>4783274.092534787</v>
      </c>
      <c r="WP12">
        <v>13523409.37952606</v>
      </c>
      <c r="WQ12">
        <v>27180747.53415681</v>
      </c>
      <c r="WR12">
        <v>40209527.583467782</v>
      </c>
      <c r="WS12">
        <v>52653880.791514292</v>
      </c>
      <c r="WT12">
        <v>64355616.31807334</v>
      </c>
      <c r="WU12">
        <v>69808417.846013457</v>
      </c>
      <c r="WV12">
        <v>80778248.339876294</v>
      </c>
      <c r="WW12">
        <v>83424454.740066469</v>
      </c>
      <c r="WX12">
        <v>89749005.173620552</v>
      </c>
      <c r="WY12">
        <v>97250032.150514051</v>
      </c>
      <c r="WZ12">
        <v>109911400.60731451</v>
      </c>
      <c r="XA12">
        <v>2</v>
      </c>
      <c r="XB12" t="s">
        <v>13</v>
      </c>
      <c r="XC12">
        <v>0</v>
      </c>
      <c r="XD12">
        <v>850809.71776137059</v>
      </c>
      <c r="XE12">
        <v>1652409.2172527215</v>
      </c>
      <c r="XF12">
        <v>2410119.3712453377</v>
      </c>
      <c r="XG12">
        <v>3138734.5044177459</v>
      </c>
      <c r="XH12">
        <v>3840998.1174995638</v>
      </c>
      <c r="XI12">
        <v>4532212.3611830864</v>
      </c>
      <c r="XJ12">
        <v>5203519.9678628594</v>
      </c>
      <c r="XK12">
        <v>5857834.7361255586</v>
      </c>
      <c r="XL12">
        <v>6486847.9617746547</v>
      </c>
      <c r="XM12">
        <v>7092351.4335491592</v>
      </c>
      <c r="XN12">
        <v>7672396.7227336802</v>
      </c>
      <c r="XO12">
        <v>8220890.7322379295</v>
      </c>
      <c r="XP12">
        <v>0</v>
      </c>
      <c r="XQ12">
        <v>22580.378039164258</v>
      </c>
      <c r="XR12">
        <v>24276.929763302192</v>
      </c>
      <c r="XS12">
        <v>24276.929763302192</v>
      </c>
      <c r="XT12">
        <v>24276.929763302192</v>
      </c>
      <c r="XU12">
        <v>26276.929763302192</v>
      </c>
      <c r="XV12">
        <v>144814.37188966581</v>
      </c>
      <c r="XW12">
        <v>568601.36215796194</v>
      </c>
      <c r="XX12">
        <v>1057661.2649836461</v>
      </c>
      <c r="XY12">
        <v>1378471.9708304696</v>
      </c>
      <c r="XZ12">
        <v>1557923.9148761185</v>
      </c>
      <c r="YA12">
        <v>1621675.8533479788</v>
      </c>
      <c r="YB12">
        <v>1625058.3959550723</v>
      </c>
      <c r="YC12">
        <v>0</v>
      </c>
      <c r="YD12">
        <v>3719507.1163353664</v>
      </c>
      <c r="YE12">
        <v>7210337.3866964281</v>
      </c>
      <c r="YF12">
        <v>11586592.141205</v>
      </c>
      <c r="YG12">
        <v>14877709.478986727</v>
      </c>
      <c r="YH12">
        <v>16312495.252474904</v>
      </c>
      <c r="YI12">
        <v>17177701.321558449</v>
      </c>
      <c r="YJ12">
        <v>17185905.100235913</v>
      </c>
      <c r="YK12">
        <v>17185905.100235913</v>
      </c>
      <c r="YL12">
        <v>17185905.100235913</v>
      </c>
      <c r="YM12">
        <v>17185905.100235913</v>
      </c>
      <c r="YN12">
        <v>17198001.254082065</v>
      </c>
      <c r="YO12">
        <v>17198001.254082065</v>
      </c>
      <c r="YP12">
        <v>0</v>
      </c>
      <c r="YQ12">
        <v>555729.31635697256</v>
      </c>
      <c r="YR12">
        <v>1113821.1111739022</v>
      </c>
      <c r="YS12">
        <v>1643256.7688703542</v>
      </c>
      <c r="YT12">
        <v>2318575.6968113049</v>
      </c>
      <c r="YU12">
        <v>2991416.1521309312</v>
      </c>
      <c r="YV12">
        <v>3687607.6049992843</v>
      </c>
      <c r="YW12">
        <v>4308695.4678241154</v>
      </c>
      <c r="YX12">
        <v>5032538.0901488708</v>
      </c>
      <c r="YY12">
        <v>5621153.6116780732</v>
      </c>
      <c r="YZ12">
        <v>6177915.2675418649</v>
      </c>
      <c r="ZA12">
        <v>6650049.3832926741</v>
      </c>
      <c r="ZB12">
        <v>7087624.2231736714</v>
      </c>
      <c r="ZC12">
        <v>0</v>
      </c>
      <c r="ZD12">
        <v>2049398.9350376325</v>
      </c>
      <c r="ZE12">
        <v>4718982.6678187745</v>
      </c>
      <c r="ZF12">
        <v>7932625.3823667718</v>
      </c>
      <c r="ZG12">
        <v>11057590.362718336</v>
      </c>
      <c r="ZH12">
        <v>14209353.283234304</v>
      </c>
      <c r="ZI12">
        <v>17114546.298241515</v>
      </c>
      <c r="ZJ12">
        <v>19343280.586381849</v>
      </c>
      <c r="ZK12">
        <v>22603051.147162061</v>
      </c>
      <c r="ZL12">
        <v>24628767.689065091</v>
      </c>
      <c r="ZM12">
        <v>27087715.273133095</v>
      </c>
      <c r="ZN12">
        <v>29841415.901818916</v>
      </c>
      <c r="ZO12">
        <v>33355606.183224633</v>
      </c>
      <c r="ZP12">
        <v>0</v>
      </c>
      <c r="ZQ12">
        <v>4226730.0651803156</v>
      </c>
      <c r="ZR12">
        <v>8713160.8123039175</v>
      </c>
      <c r="ZS12">
        <v>13344776.97872317</v>
      </c>
      <c r="ZT12">
        <v>17657265.953556489</v>
      </c>
      <c r="ZU12">
        <v>21655175.744992226</v>
      </c>
      <c r="ZV12">
        <v>25845439.619967408</v>
      </c>
      <c r="ZW12">
        <v>30124230.328253768</v>
      </c>
      <c r="ZX12">
        <v>34021240.008500822</v>
      </c>
      <c r="ZY12">
        <v>38180840.821981266</v>
      </c>
      <c r="ZZ12">
        <v>42058295.430496328</v>
      </c>
      <c r="AAA12">
        <v>45641661.774424471</v>
      </c>
      <c r="AAB12">
        <v>48893192.478979886</v>
      </c>
      <c r="AAC12">
        <v>0</v>
      </c>
      <c r="AAD12">
        <v>6184527.7502335375</v>
      </c>
      <c r="AAE12">
        <v>15438672.780039918</v>
      </c>
      <c r="AAF12">
        <v>27015675.610809468</v>
      </c>
      <c r="AAG12">
        <v>38782316.518703647</v>
      </c>
      <c r="AAH12">
        <v>51000811.645346425</v>
      </c>
      <c r="AAI12">
        <v>62574375.630131483</v>
      </c>
      <c r="AAJ12">
        <v>70705726.415372536</v>
      </c>
      <c r="AAK12">
        <v>84254991.280267879</v>
      </c>
      <c r="AAL12">
        <v>91325892.096703514</v>
      </c>
      <c r="AAM12">
        <v>101206720.60737959</v>
      </c>
      <c r="AAN12">
        <v>112651282.60466194</v>
      </c>
      <c r="AAO12">
        <v>128064485.04711188</v>
      </c>
      <c r="AAP12">
        <v>0</v>
      </c>
      <c r="AAQ12">
        <v>1769828.7990944975</v>
      </c>
      <c r="AAR12">
        <v>3787708.7448042128</v>
      </c>
      <c r="AAS12">
        <v>5662483.2420675466</v>
      </c>
      <c r="AAT12">
        <v>7557831.8186357077</v>
      </c>
      <c r="AAU12">
        <v>9222366.1467125583</v>
      </c>
      <c r="AAV12">
        <v>10737449.476771487</v>
      </c>
      <c r="AAW12">
        <v>11784792.139703149</v>
      </c>
      <c r="AAX12">
        <v>13213058.658734409</v>
      </c>
      <c r="AAY12">
        <v>14229720.223783221</v>
      </c>
      <c r="AAZ12">
        <v>15356981.313451577</v>
      </c>
      <c r="ABA12">
        <v>16437598.364707252</v>
      </c>
      <c r="ABB12">
        <v>17793247.464542799</v>
      </c>
      <c r="ABC12">
        <v>0</v>
      </c>
      <c r="ABD12">
        <v>19379112.078038856</v>
      </c>
      <c r="ABE12">
        <v>42659369.64985317</v>
      </c>
      <c r="ABF12">
        <v>69619806.425050944</v>
      </c>
      <c r="ABG12">
        <v>95414301.263593271</v>
      </c>
      <c r="ABH12">
        <v>119258893.27215421</v>
      </c>
      <c r="ABI12">
        <v>141814146.68474236</v>
      </c>
      <c r="ABJ12">
        <v>159224751.36779219</v>
      </c>
      <c r="ABK12">
        <v>183226280.28615916</v>
      </c>
      <c r="ABL12">
        <v>199037599.47605222</v>
      </c>
      <c r="ABM12">
        <v>217723808.34066367</v>
      </c>
      <c r="ABN12">
        <v>237714081.85906899</v>
      </c>
      <c r="ABO12">
        <v>262238105.77930796</v>
      </c>
      <c r="ABQ12">
        <v>2</v>
      </c>
      <c r="ABR12" t="s">
        <v>13</v>
      </c>
      <c r="ABS12">
        <v>0</v>
      </c>
      <c r="ABT12">
        <v>163783.95311036051</v>
      </c>
      <c r="ABU12">
        <v>380740.5719938426</v>
      </c>
      <c r="ABV12">
        <v>575054.92978059931</v>
      </c>
      <c r="ABW12">
        <v>768115.27548541292</v>
      </c>
      <c r="ABX12">
        <v>961505.80718011688</v>
      </c>
      <c r="ABY12">
        <v>1163569.8343603546</v>
      </c>
      <c r="ABZ12">
        <v>1297563.6533526189</v>
      </c>
      <c r="ACA12">
        <v>1448515.0644928906</v>
      </c>
      <c r="ACB12">
        <v>1548476.3716678314</v>
      </c>
      <c r="ACC12">
        <v>1653313.6952770762</v>
      </c>
      <c r="ACD12">
        <v>1738295.7124628378</v>
      </c>
      <c r="ACE12">
        <v>1839463.3959278679</v>
      </c>
      <c r="ACG12">
        <v>2</v>
      </c>
      <c r="ACH12" t="s">
        <v>13</v>
      </c>
      <c r="ACI12">
        <v>143424</v>
      </c>
      <c r="ACJ12">
        <v>3510676</v>
      </c>
      <c r="ACK12">
        <v>4.0853670347249363E-2</v>
      </c>
      <c r="ACM12">
        <v>2</v>
      </c>
      <c r="ACN12" t="s">
        <v>13</v>
      </c>
      <c r="ACO12">
        <v>1504</v>
      </c>
      <c r="ACP12">
        <v>921</v>
      </c>
      <c r="ACQ12">
        <v>634</v>
      </c>
      <c r="ACR12">
        <v>3387</v>
      </c>
      <c r="ACS12">
        <v>10556</v>
      </c>
      <c r="ACT12">
        <v>6248</v>
      </c>
      <c r="ACU12">
        <v>3163</v>
      </c>
      <c r="ACV12">
        <v>1919</v>
      </c>
      <c r="ACW12">
        <v>1264</v>
      </c>
      <c r="ACX12">
        <v>1042</v>
      </c>
      <c r="ACY12">
        <v>1001</v>
      </c>
      <c r="ACZ12">
        <v>791</v>
      </c>
      <c r="ADA12">
        <v>954</v>
      </c>
      <c r="ADB12">
        <v>668</v>
      </c>
      <c r="ADC12">
        <v>425</v>
      </c>
      <c r="ADD12">
        <v>387</v>
      </c>
      <c r="ADF12">
        <v>2</v>
      </c>
      <c r="ADG12" t="s">
        <v>13</v>
      </c>
      <c r="ADH12">
        <v>1516</v>
      </c>
      <c r="ADI12">
        <v>789</v>
      </c>
      <c r="ADJ12">
        <v>579</v>
      </c>
      <c r="ADK12">
        <v>2572</v>
      </c>
      <c r="ADL12">
        <v>8865</v>
      </c>
      <c r="ADM12">
        <v>6699</v>
      </c>
      <c r="ADN12">
        <v>3299</v>
      </c>
      <c r="ADO12">
        <v>1836</v>
      </c>
      <c r="ADP12">
        <v>1132</v>
      </c>
      <c r="ADQ12">
        <v>945</v>
      </c>
      <c r="ADR12">
        <v>835</v>
      </c>
      <c r="ADS12">
        <v>657</v>
      </c>
      <c r="ADT12">
        <v>633</v>
      </c>
      <c r="ADU12">
        <v>532</v>
      </c>
      <c r="ADV12">
        <v>305</v>
      </c>
      <c r="ADW12">
        <v>349</v>
      </c>
      <c r="ADY12">
        <v>2</v>
      </c>
      <c r="ADZ12" t="s">
        <v>13</v>
      </c>
      <c r="AEA12">
        <v>-12</v>
      </c>
      <c r="AEB12">
        <v>132</v>
      </c>
      <c r="AEC12">
        <v>55</v>
      </c>
      <c r="AED12">
        <v>815</v>
      </c>
      <c r="AEE12">
        <v>1691</v>
      </c>
      <c r="AEF12">
        <v>-451</v>
      </c>
      <c r="AEG12">
        <v>-136</v>
      </c>
      <c r="AEH12">
        <v>83</v>
      </c>
      <c r="AEI12">
        <v>132</v>
      </c>
      <c r="AEJ12">
        <v>97</v>
      </c>
      <c r="AEK12">
        <v>166</v>
      </c>
      <c r="AEL12">
        <v>134</v>
      </c>
      <c r="AEM12">
        <v>321</v>
      </c>
      <c r="AEN12">
        <v>136</v>
      </c>
      <c r="AEO12">
        <v>120</v>
      </c>
      <c r="AEP12">
        <v>38</v>
      </c>
      <c r="AER12">
        <v>2</v>
      </c>
      <c r="AES12" t="s">
        <v>13</v>
      </c>
      <c r="AET12">
        <v>6171.857345396701</v>
      </c>
      <c r="AEU12">
        <v>6349.8314399038372</v>
      </c>
      <c r="AEV12">
        <v>8109.9572932408209</v>
      </c>
      <c r="AEW12">
        <v>5366.2879129821367</v>
      </c>
      <c r="AEX12">
        <v>333.57219225227766</v>
      </c>
      <c r="AEY12">
        <v>2282.3914359922846</v>
      </c>
      <c r="AEZ12">
        <v>3418.8546042922421</v>
      </c>
      <c r="AFA12">
        <v>4193.9319659823068</v>
      </c>
      <c r="AFB12">
        <v>4818.5462793149409</v>
      </c>
      <c r="AFC12">
        <v>5478.8726467238284</v>
      </c>
      <c r="AFD12">
        <v>5160.9955832561236</v>
      </c>
      <c r="AFE12">
        <v>4666.6059171620627</v>
      </c>
      <c r="AFF12">
        <v>4319.4660954352012</v>
      </c>
      <c r="AFG12">
        <v>4295.5849839341845</v>
      </c>
      <c r="AFH12">
        <v>3602.38546202421</v>
      </c>
      <c r="AFI12">
        <v>14310.430545757166</v>
      </c>
      <c r="AFK12">
        <v>2</v>
      </c>
      <c r="AFL12" t="s">
        <v>13</v>
      </c>
      <c r="AFM12">
        <v>12252.309080338242</v>
      </c>
      <c r="AFN12">
        <v>11680.102003028594</v>
      </c>
      <c r="AFO12">
        <v>12518.109034598196</v>
      </c>
      <c r="AFP12">
        <v>7147.2634098762073</v>
      </c>
      <c r="AFQ12">
        <v>2718.1082002375933</v>
      </c>
      <c r="AFR12">
        <v>2578.096324125544</v>
      </c>
      <c r="AFS12">
        <v>2581.1587190466562</v>
      </c>
      <c r="AFT12">
        <v>2579.3579235023785</v>
      </c>
      <c r="AFU12">
        <v>2589.0016830910636</v>
      </c>
      <c r="AFV12">
        <v>2608.733601365167</v>
      </c>
      <c r="AFW12">
        <v>3264.9486344545658</v>
      </c>
      <c r="AFX12">
        <v>3276.7621399256132</v>
      </c>
      <c r="AFY12">
        <v>3283.0970899147269</v>
      </c>
      <c r="AFZ12">
        <v>4592.6541735295896</v>
      </c>
      <c r="AGA12">
        <v>4606.7632253590782</v>
      </c>
      <c r="AGB12">
        <v>14158.964401594012</v>
      </c>
      <c r="AGD12">
        <v>2</v>
      </c>
      <c r="AGE12" t="s">
        <v>13</v>
      </c>
      <c r="AGF12">
        <v>-6080.451734941541</v>
      </c>
      <c r="AGG12">
        <v>-5330.2705631247572</v>
      </c>
      <c r="AGH12">
        <v>-4408.1517413573747</v>
      </c>
      <c r="AGI12">
        <v>-1780.9754968940706</v>
      </c>
      <c r="AGJ12">
        <v>-2384.5360079853158</v>
      </c>
      <c r="AGK12">
        <v>-295.70488813325937</v>
      </c>
      <c r="AGL12">
        <v>837.69588524558594</v>
      </c>
      <c r="AGM12">
        <v>1614.5740424799283</v>
      </c>
      <c r="AGN12">
        <v>2229.5445962238773</v>
      </c>
      <c r="AGO12">
        <v>2870.1390453586614</v>
      </c>
      <c r="AGP12">
        <v>1896.0469488015578</v>
      </c>
      <c r="AGQ12">
        <v>1389.8437772364496</v>
      </c>
      <c r="AGR12">
        <v>1036.3690055204743</v>
      </c>
      <c r="AGS12">
        <v>-297.06918959540508</v>
      </c>
      <c r="AGT12">
        <v>-1004.3777633348682</v>
      </c>
      <c r="AGU12">
        <v>151.46614416315424</v>
      </c>
    </row>
    <row r="13" spans="1:879" x14ac:dyDescent="0.25">
      <c r="B13">
        <v>4</v>
      </c>
      <c r="C13" t="s">
        <v>14</v>
      </c>
      <c r="D13">
        <v>1631</v>
      </c>
      <c r="E13">
        <v>1597</v>
      </c>
      <c r="F13">
        <v>1575</v>
      </c>
      <c r="G13">
        <v>1551</v>
      </c>
      <c r="H13">
        <v>1528</v>
      </c>
      <c r="I13">
        <v>1508</v>
      </c>
      <c r="J13">
        <v>1486</v>
      </c>
      <c r="K13">
        <v>1468</v>
      </c>
      <c r="L13">
        <v>1449</v>
      </c>
      <c r="M13">
        <v>1433</v>
      </c>
      <c r="N13">
        <v>1421</v>
      </c>
      <c r="O13">
        <v>1408</v>
      </c>
      <c r="P13">
        <v>1398</v>
      </c>
      <c r="R13">
        <v>4</v>
      </c>
      <c r="S13" t="s">
        <v>14</v>
      </c>
      <c r="T13">
        <v>10133</v>
      </c>
      <c r="U13">
        <v>9606</v>
      </c>
      <c r="V13">
        <v>9064</v>
      </c>
      <c r="W13">
        <v>8622</v>
      </c>
      <c r="X13">
        <v>8294</v>
      </c>
      <c r="Y13">
        <v>8020</v>
      </c>
      <c r="Z13">
        <v>7896</v>
      </c>
      <c r="AA13">
        <v>7798</v>
      </c>
      <c r="AB13">
        <v>7698</v>
      </c>
      <c r="AC13">
        <v>7610</v>
      </c>
      <c r="AD13">
        <v>7520</v>
      </c>
      <c r="AE13">
        <v>7437</v>
      </c>
      <c r="AF13">
        <v>7363</v>
      </c>
      <c r="AH13">
        <v>4</v>
      </c>
      <c r="AI13" t="s">
        <v>14</v>
      </c>
      <c r="AJ13">
        <v>2182</v>
      </c>
      <c r="AK13">
        <v>2189</v>
      </c>
      <c r="AL13">
        <v>2169</v>
      </c>
      <c r="AM13">
        <v>2061</v>
      </c>
      <c r="AN13">
        <v>1929</v>
      </c>
      <c r="AO13">
        <v>1855</v>
      </c>
      <c r="AP13">
        <v>1681</v>
      </c>
      <c r="AQ13">
        <v>1641</v>
      </c>
      <c r="AR13">
        <v>1626</v>
      </c>
      <c r="AS13">
        <v>1602</v>
      </c>
      <c r="AT13">
        <v>1584</v>
      </c>
      <c r="AU13">
        <v>1566</v>
      </c>
      <c r="AV13">
        <v>1548</v>
      </c>
      <c r="AX13">
        <v>4</v>
      </c>
      <c r="AY13" t="s">
        <v>14</v>
      </c>
      <c r="AZ13">
        <v>13775</v>
      </c>
      <c r="BA13">
        <v>13541</v>
      </c>
      <c r="BB13">
        <v>13491</v>
      </c>
      <c r="BC13">
        <v>13452</v>
      </c>
      <c r="BD13">
        <v>13211</v>
      </c>
      <c r="BE13">
        <v>12830</v>
      </c>
      <c r="BF13">
        <v>12452</v>
      </c>
      <c r="BG13">
        <v>11955</v>
      </c>
      <c r="BH13">
        <v>11416</v>
      </c>
      <c r="BI13">
        <v>10885</v>
      </c>
      <c r="BJ13">
        <v>10435</v>
      </c>
      <c r="BK13">
        <v>10104</v>
      </c>
      <c r="BL13">
        <v>9821</v>
      </c>
      <c r="BN13">
        <v>4</v>
      </c>
      <c r="BO13" t="s">
        <v>14</v>
      </c>
      <c r="BP13">
        <v>6861</v>
      </c>
      <c r="BQ13">
        <v>7037</v>
      </c>
      <c r="BR13">
        <v>6955</v>
      </c>
      <c r="BS13">
        <v>6918</v>
      </c>
      <c r="BT13">
        <v>6811</v>
      </c>
      <c r="BU13">
        <v>6877</v>
      </c>
      <c r="BV13">
        <v>6911</v>
      </c>
      <c r="BW13">
        <v>6798</v>
      </c>
      <c r="BX13">
        <v>6681</v>
      </c>
      <c r="BY13">
        <v>6600</v>
      </c>
      <c r="BZ13">
        <v>6485</v>
      </c>
      <c r="CA13">
        <v>6226</v>
      </c>
      <c r="CB13">
        <v>5928</v>
      </c>
      <c r="CD13">
        <v>4</v>
      </c>
      <c r="CE13" t="s">
        <v>14</v>
      </c>
      <c r="CF13">
        <v>6787</v>
      </c>
      <c r="CG13">
        <v>6749</v>
      </c>
      <c r="CH13">
        <v>6858</v>
      </c>
      <c r="CI13">
        <v>6852</v>
      </c>
      <c r="CJ13">
        <v>7024</v>
      </c>
      <c r="CK13">
        <v>6952</v>
      </c>
      <c r="CL13">
        <v>6919</v>
      </c>
      <c r="CM13">
        <v>6816</v>
      </c>
      <c r="CN13">
        <v>6882</v>
      </c>
      <c r="CO13">
        <v>6921</v>
      </c>
      <c r="CP13">
        <v>6807</v>
      </c>
      <c r="CQ13">
        <v>6694</v>
      </c>
      <c r="CR13">
        <v>6619</v>
      </c>
      <c r="CT13">
        <v>4</v>
      </c>
      <c r="CU13" t="s">
        <v>14</v>
      </c>
      <c r="CV13">
        <v>10915</v>
      </c>
      <c r="CW13">
        <v>10637</v>
      </c>
      <c r="CX13">
        <v>10352</v>
      </c>
      <c r="CY13">
        <v>10291</v>
      </c>
      <c r="CZ13">
        <v>10244</v>
      </c>
      <c r="DA13">
        <v>10263</v>
      </c>
      <c r="DB13">
        <v>10236</v>
      </c>
      <c r="DC13">
        <v>10421</v>
      </c>
      <c r="DD13">
        <v>10429</v>
      </c>
      <c r="DE13">
        <v>10407</v>
      </c>
      <c r="DF13">
        <v>10446</v>
      </c>
      <c r="DG13">
        <v>10525</v>
      </c>
      <c r="DH13">
        <v>10453</v>
      </c>
      <c r="DJ13">
        <v>4</v>
      </c>
      <c r="DK13" t="s">
        <v>14</v>
      </c>
      <c r="DL13">
        <v>108261</v>
      </c>
      <c r="DM13">
        <v>106991</v>
      </c>
      <c r="DN13">
        <v>105836</v>
      </c>
      <c r="DO13">
        <v>104553</v>
      </c>
      <c r="DP13">
        <v>103379</v>
      </c>
      <c r="DQ13">
        <v>102365</v>
      </c>
      <c r="DR13">
        <v>101411</v>
      </c>
      <c r="DS13">
        <v>100435</v>
      </c>
      <c r="DT13">
        <v>99538</v>
      </c>
      <c r="DU13">
        <v>98521</v>
      </c>
      <c r="DV13">
        <v>97615</v>
      </c>
      <c r="DW13">
        <v>96744</v>
      </c>
      <c r="DX13">
        <v>96093</v>
      </c>
      <c r="DZ13">
        <v>4</v>
      </c>
      <c r="EA13" t="s">
        <v>14</v>
      </c>
      <c r="EB13">
        <v>32595</v>
      </c>
      <c r="EC13">
        <v>32972</v>
      </c>
      <c r="ED13">
        <v>32781</v>
      </c>
      <c r="EE13">
        <v>32269</v>
      </c>
      <c r="EF13">
        <v>31525</v>
      </c>
      <c r="EG13">
        <v>30714</v>
      </c>
      <c r="EH13">
        <v>30020</v>
      </c>
      <c r="EI13">
        <v>29421</v>
      </c>
      <c r="EJ13">
        <v>28953</v>
      </c>
      <c r="EK13">
        <v>28596</v>
      </c>
      <c r="EL13">
        <v>28351</v>
      </c>
      <c r="EM13">
        <v>28130</v>
      </c>
      <c r="EN13">
        <v>27888</v>
      </c>
      <c r="EP13">
        <v>4</v>
      </c>
      <c r="EQ13" t="s">
        <v>14</v>
      </c>
      <c r="ER13">
        <v>18112</v>
      </c>
      <c r="ES13">
        <v>18451</v>
      </c>
      <c r="ET13">
        <v>19135</v>
      </c>
      <c r="EU13">
        <v>20091</v>
      </c>
      <c r="EV13">
        <v>21232</v>
      </c>
      <c r="EW13">
        <v>22260</v>
      </c>
      <c r="EX13">
        <v>23078</v>
      </c>
      <c r="EY13">
        <v>24042</v>
      </c>
      <c r="EZ13">
        <v>24425</v>
      </c>
      <c r="FA13">
        <v>25397</v>
      </c>
      <c r="FB13">
        <v>25876</v>
      </c>
      <c r="FC13">
        <v>26233</v>
      </c>
      <c r="FD13">
        <v>26169</v>
      </c>
      <c r="FF13">
        <v>4</v>
      </c>
      <c r="FG13" t="s">
        <v>14</v>
      </c>
      <c r="FH13">
        <v>7372</v>
      </c>
      <c r="FI13">
        <v>7465</v>
      </c>
      <c r="FJ13">
        <v>7671</v>
      </c>
      <c r="FK13">
        <v>7912</v>
      </c>
      <c r="FL13">
        <v>8099</v>
      </c>
      <c r="FM13">
        <v>8356</v>
      </c>
      <c r="FN13">
        <v>8645</v>
      </c>
      <c r="FO13">
        <v>8687</v>
      </c>
      <c r="FP13">
        <v>9132</v>
      </c>
      <c r="FQ13">
        <v>9028</v>
      </c>
      <c r="FR13">
        <v>9247</v>
      </c>
      <c r="FS13">
        <v>9508</v>
      </c>
      <c r="FT13">
        <v>10076</v>
      </c>
      <c r="FV13">
        <v>4</v>
      </c>
      <c r="FW13" t="s">
        <v>14</v>
      </c>
      <c r="FX13">
        <v>218624</v>
      </c>
      <c r="FY13">
        <v>217235</v>
      </c>
      <c r="FZ13">
        <v>215887</v>
      </c>
      <c r="GA13">
        <v>214572</v>
      </c>
      <c r="GB13">
        <v>213276</v>
      </c>
      <c r="GC13">
        <v>212000</v>
      </c>
      <c r="GD13">
        <v>210735</v>
      </c>
      <c r="GE13">
        <v>209482</v>
      </c>
      <c r="GF13">
        <v>208229</v>
      </c>
      <c r="GG13">
        <v>207000</v>
      </c>
      <c r="GH13">
        <v>205787</v>
      </c>
      <c r="GI13">
        <v>204575</v>
      </c>
      <c r="GJ13">
        <v>203356</v>
      </c>
      <c r="GL13">
        <v>4</v>
      </c>
      <c r="GM13" t="s">
        <v>14</v>
      </c>
      <c r="GN13">
        <v>2235</v>
      </c>
      <c r="GO13">
        <v>2124</v>
      </c>
      <c r="GP13">
        <v>2200</v>
      </c>
      <c r="GQ13">
        <v>2384</v>
      </c>
      <c r="GR13">
        <v>2235</v>
      </c>
      <c r="GS13">
        <v>2305</v>
      </c>
      <c r="GT13">
        <v>2225</v>
      </c>
      <c r="GU13">
        <v>2238</v>
      </c>
      <c r="GV13">
        <v>2200</v>
      </c>
      <c r="GW13">
        <v>2307</v>
      </c>
      <c r="GX13">
        <v>2397</v>
      </c>
      <c r="GY13">
        <v>2362</v>
      </c>
      <c r="GZ13">
        <v>2394</v>
      </c>
      <c r="HA13">
        <v>2649</v>
      </c>
      <c r="HB13">
        <v>2724</v>
      </c>
      <c r="HC13">
        <v>2735</v>
      </c>
      <c r="HD13">
        <v>2599</v>
      </c>
      <c r="HE13">
        <v>2822</v>
      </c>
      <c r="HF13">
        <v>2726</v>
      </c>
      <c r="HG13">
        <v>2788</v>
      </c>
      <c r="HH13">
        <v>2481</v>
      </c>
      <c r="HI13">
        <v>2437</v>
      </c>
      <c r="HJ13">
        <v>2341</v>
      </c>
      <c r="HK13">
        <v>2375</v>
      </c>
      <c r="HL13">
        <v>2370</v>
      </c>
      <c r="HM13">
        <v>2451</v>
      </c>
      <c r="HN13">
        <v>2552</v>
      </c>
      <c r="HO13">
        <v>2535</v>
      </c>
      <c r="HP13">
        <v>2390</v>
      </c>
      <c r="HQ13">
        <v>2260</v>
      </c>
      <c r="HR13">
        <v>2353</v>
      </c>
      <c r="HS13">
        <v>2439</v>
      </c>
      <c r="HT13">
        <v>2433</v>
      </c>
      <c r="HU13">
        <v>2460</v>
      </c>
      <c r="HV13">
        <v>2491</v>
      </c>
      <c r="HW13">
        <v>2261</v>
      </c>
      <c r="HX13">
        <v>2123</v>
      </c>
      <c r="HY13">
        <v>2231</v>
      </c>
      <c r="HZ13">
        <v>2381</v>
      </c>
      <c r="IA13">
        <v>2587</v>
      </c>
      <c r="IB13">
        <v>2607</v>
      </c>
      <c r="IC13">
        <v>2889</v>
      </c>
      <c r="ID13">
        <v>2918</v>
      </c>
      <c r="IE13">
        <v>3000</v>
      </c>
      <c r="IF13">
        <v>2990</v>
      </c>
      <c r="IG13">
        <v>3124</v>
      </c>
      <c r="IH13">
        <v>3161</v>
      </c>
      <c r="II13">
        <v>3193</v>
      </c>
      <c r="IJ13">
        <v>3009</v>
      </c>
      <c r="IK13">
        <v>3052</v>
      </c>
      <c r="IL13">
        <v>3086</v>
      </c>
      <c r="IM13">
        <v>3085</v>
      </c>
      <c r="IN13">
        <v>3261</v>
      </c>
      <c r="IO13">
        <v>3361</v>
      </c>
      <c r="IP13">
        <v>3316</v>
      </c>
      <c r="IQ13">
        <v>3449</v>
      </c>
      <c r="IR13">
        <v>3496</v>
      </c>
      <c r="IS13">
        <v>3704</v>
      </c>
      <c r="IT13">
        <v>3594</v>
      </c>
      <c r="IU13">
        <v>3769</v>
      </c>
      <c r="IV13">
        <v>3852</v>
      </c>
      <c r="IW13">
        <v>4000</v>
      </c>
      <c r="IX13">
        <v>4006</v>
      </c>
      <c r="IY13">
        <v>3789</v>
      </c>
      <c r="IZ13">
        <v>3362</v>
      </c>
      <c r="JA13">
        <v>2765</v>
      </c>
      <c r="JB13">
        <v>2570</v>
      </c>
      <c r="JC13">
        <v>2079</v>
      </c>
      <c r="JD13">
        <v>2946</v>
      </c>
      <c r="JE13">
        <v>2220</v>
      </c>
      <c r="JF13">
        <v>2589</v>
      </c>
      <c r="JG13">
        <v>2464</v>
      </c>
      <c r="JH13">
        <v>2308</v>
      </c>
      <c r="JI13">
        <v>2261</v>
      </c>
      <c r="JJ13">
        <v>2091</v>
      </c>
      <c r="JK13">
        <v>1919</v>
      </c>
      <c r="JL13">
        <v>1736</v>
      </c>
      <c r="JM13">
        <v>1828</v>
      </c>
      <c r="JN13">
        <v>1845</v>
      </c>
      <c r="JO13">
        <v>1824</v>
      </c>
      <c r="JP13">
        <v>1636</v>
      </c>
      <c r="JQ13">
        <v>1626</v>
      </c>
      <c r="JR13">
        <v>1431</v>
      </c>
      <c r="JS13">
        <v>1327</v>
      </c>
      <c r="JT13">
        <v>1220</v>
      </c>
      <c r="JU13">
        <v>1063</v>
      </c>
      <c r="JV13">
        <v>918</v>
      </c>
      <c r="JW13">
        <v>815</v>
      </c>
      <c r="JX13">
        <v>762</v>
      </c>
      <c r="JY13">
        <v>535</v>
      </c>
      <c r="JZ13">
        <v>375</v>
      </c>
      <c r="KA13">
        <v>319</v>
      </c>
      <c r="KB13">
        <v>268</v>
      </c>
      <c r="KC13">
        <v>191</v>
      </c>
      <c r="KD13">
        <v>157</v>
      </c>
      <c r="KE13">
        <v>132</v>
      </c>
      <c r="KF13">
        <v>80</v>
      </c>
      <c r="KG13">
        <v>56</v>
      </c>
      <c r="KH13">
        <v>35</v>
      </c>
      <c r="KI13">
        <v>23</v>
      </c>
      <c r="KJ13">
        <v>29</v>
      </c>
      <c r="KL13">
        <v>4</v>
      </c>
      <c r="KM13" t="s">
        <v>14</v>
      </c>
      <c r="KN13">
        <v>1631</v>
      </c>
      <c r="KO13">
        <v>1833</v>
      </c>
      <c r="KP13">
        <v>1907</v>
      </c>
      <c r="KQ13">
        <v>2047</v>
      </c>
      <c r="KR13">
        <v>2161</v>
      </c>
      <c r="KS13">
        <v>2185</v>
      </c>
      <c r="KT13">
        <v>2182</v>
      </c>
      <c r="KU13">
        <v>2243</v>
      </c>
      <c r="KV13">
        <v>2318</v>
      </c>
      <c r="KW13">
        <v>2307</v>
      </c>
      <c r="KX13">
        <v>2217</v>
      </c>
      <c r="KY13">
        <v>2258</v>
      </c>
      <c r="KZ13">
        <v>2432</v>
      </c>
      <c r="LA13">
        <v>2261</v>
      </c>
      <c r="LB13">
        <v>2344</v>
      </c>
      <c r="LC13">
        <v>2256</v>
      </c>
      <c r="LD13">
        <v>2260</v>
      </c>
      <c r="LE13">
        <v>2224</v>
      </c>
      <c r="LF13">
        <v>2303</v>
      </c>
      <c r="LG13">
        <v>2266</v>
      </c>
      <c r="LH13">
        <v>2093</v>
      </c>
      <c r="LI13">
        <v>2062</v>
      </c>
      <c r="LJ13">
        <v>2242</v>
      </c>
      <c r="LK13">
        <v>2252</v>
      </c>
      <c r="LL13">
        <v>2309</v>
      </c>
      <c r="LM13">
        <v>2174</v>
      </c>
      <c r="LN13">
        <v>2333</v>
      </c>
      <c r="LO13">
        <v>2238</v>
      </c>
      <c r="LP13">
        <v>2408</v>
      </c>
      <c r="LQ13">
        <v>2256</v>
      </c>
      <c r="LR13">
        <v>2275</v>
      </c>
      <c r="LS13">
        <v>2274</v>
      </c>
      <c r="LT13">
        <v>2319</v>
      </c>
      <c r="LU13">
        <v>2401</v>
      </c>
      <c r="LV13">
        <v>2512</v>
      </c>
      <c r="LW13">
        <v>2636</v>
      </c>
      <c r="LX13">
        <v>2585</v>
      </c>
      <c r="LY13">
        <v>2427</v>
      </c>
      <c r="LZ13">
        <v>2397</v>
      </c>
      <c r="MA13">
        <v>2421</v>
      </c>
      <c r="MB13">
        <v>2542</v>
      </c>
      <c r="MC13">
        <v>2477</v>
      </c>
      <c r="MD13">
        <v>2537</v>
      </c>
      <c r="ME13">
        <v>2541</v>
      </c>
      <c r="MF13">
        <v>2283</v>
      </c>
      <c r="MG13">
        <v>2149</v>
      </c>
      <c r="MH13">
        <v>2292</v>
      </c>
      <c r="MI13">
        <v>2443</v>
      </c>
      <c r="MJ13">
        <v>2618</v>
      </c>
      <c r="MK13">
        <v>2606</v>
      </c>
      <c r="ML13">
        <v>2866</v>
      </c>
      <c r="MM13">
        <v>2883</v>
      </c>
      <c r="MN13">
        <v>2977</v>
      </c>
      <c r="MO13">
        <v>2954</v>
      </c>
      <c r="MP13">
        <v>3072</v>
      </c>
      <c r="MQ13">
        <v>3109</v>
      </c>
      <c r="MR13">
        <v>3158</v>
      </c>
      <c r="MS13">
        <v>2976</v>
      </c>
      <c r="MT13">
        <v>3008</v>
      </c>
      <c r="MU13">
        <v>2998</v>
      </c>
      <c r="MV13">
        <v>3044</v>
      </c>
      <c r="MW13">
        <v>3130</v>
      </c>
      <c r="MX13">
        <v>3196</v>
      </c>
      <c r="MY13">
        <v>3180</v>
      </c>
      <c r="MZ13">
        <v>3257</v>
      </c>
      <c r="NA13">
        <v>3277</v>
      </c>
      <c r="NB13">
        <v>3426</v>
      </c>
      <c r="NC13">
        <v>3319</v>
      </c>
      <c r="ND13">
        <v>3436</v>
      </c>
      <c r="NE13">
        <v>3474</v>
      </c>
      <c r="NF13">
        <v>3580</v>
      </c>
      <c r="NG13">
        <v>3547</v>
      </c>
      <c r="NH13">
        <v>3299</v>
      </c>
      <c r="NI13">
        <v>2889</v>
      </c>
      <c r="NJ13">
        <v>2348</v>
      </c>
      <c r="NK13">
        <v>2204</v>
      </c>
      <c r="NL13">
        <v>1705</v>
      </c>
      <c r="NM13">
        <v>2437</v>
      </c>
      <c r="NN13">
        <v>1773</v>
      </c>
      <c r="NO13">
        <v>2021</v>
      </c>
      <c r="NP13">
        <v>1880</v>
      </c>
      <c r="NQ13">
        <v>1695</v>
      </c>
      <c r="NR13">
        <v>1651</v>
      </c>
      <c r="NS13">
        <v>1486</v>
      </c>
      <c r="NT13">
        <v>1260</v>
      </c>
      <c r="NU13">
        <v>1074</v>
      </c>
      <c r="NV13">
        <v>1067</v>
      </c>
      <c r="NW13">
        <v>986</v>
      </c>
      <c r="NX13">
        <v>895</v>
      </c>
      <c r="NY13">
        <v>740</v>
      </c>
      <c r="NZ13">
        <v>642</v>
      </c>
      <c r="OA13">
        <v>518</v>
      </c>
      <c r="OB13">
        <v>401</v>
      </c>
      <c r="OC13">
        <v>308</v>
      </c>
      <c r="OD13">
        <v>249</v>
      </c>
      <c r="OE13">
        <v>178</v>
      </c>
      <c r="OF13">
        <v>116</v>
      </c>
      <c r="OG13">
        <v>92</v>
      </c>
      <c r="OH13">
        <v>47</v>
      </c>
      <c r="OI13">
        <v>23</v>
      </c>
      <c r="OJ13">
        <v>36</v>
      </c>
      <c r="OL13">
        <v>4</v>
      </c>
      <c r="OM13" t="s">
        <v>14</v>
      </c>
      <c r="ON13">
        <v>1398</v>
      </c>
      <c r="OO13">
        <v>1422</v>
      </c>
      <c r="OP13">
        <v>1453</v>
      </c>
      <c r="OQ13">
        <v>1470</v>
      </c>
      <c r="OR13">
        <v>1495</v>
      </c>
      <c r="OS13">
        <v>1523</v>
      </c>
      <c r="OT13">
        <v>1548</v>
      </c>
      <c r="OU13">
        <v>1572</v>
      </c>
      <c r="OV13">
        <v>1602</v>
      </c>
      <c r="OW13">
        <v>1618</v>
      </c>
      <c r="OX13">
        <v>1645</v>
      </c>
      <c r="OY13">
        <v>1667</v>
      </c>
      <c r="OZ13">
        <v>1717</v>
      </c>
      <c r="PA13">
        <v>1888</v>
      </c>
      <c r="PB13">
        <v>1955</v>
      </c>
      <c r="PC13">
        <v>2085</v>
      </c>
      <c r="PD13">
        <v>2183</v>
      </c>
      <c r="PE13">
        <v>2206</v>
      </c>
      <c r="PF13">
        <v>2230</v>
      </c>
      <c r="PG13">
        <v>2203</v>
      </c>
      <c r="PH13">
        <v>2143</v>
      </c>
      <c r="PI13">
        <v>2082</v>
      </c>
      <c r="PJ13">
        <v>2015</v>
      </c>
      <c r="PK13">
        <v>2010</v>
      </c>
      <c r="PL13">
        <v>2068</v>
      </c>
      <c r="PM13">
        <v>1953</v>
      </c>
      <c r="PN13">
        <v>1974</v>
      </c>
      <c r="PO13">
        <v>1918</v>
      </c>
      <c r="PP13">
        <v>1912</v>
      </c>
      <c r="PQ13">
        <v>1911</v>
      </c>
      <c r="PR13">
        <v>1968</v>
      </c>
      <c r="PS13">
        <v>1993</v>
      </c>
      <c r="PT13">
        <v>1998</v>
      </c>
      <c r="PU13">
        <v>2058</v>
      </c>
      <c r="PV13">
        <v>2182</v>
      </c>
      <c r="PW13">
        <v>2228</v>
      </c>
      <c r="PX13">
        <v>2312</v>
      </c>
      <c r="PY13">
        <v>2254</v>
      </c>
      <c r="PZ13">
        <v>2390</v>
      </c>
      <c r="QA13">
        <v>2347</v>
      </c>
      <c r="QB13">
        <v>2474</v>
      </c>
      <c r="QC13">
        <v>2359</v>
      </c>
      <c r="QD13">
        <v>2375</v>
      </c>
      <c r="QE13">
        <v>2362</v>
      </c>
      <c r="QF13">
        <v>2402</v>
      </c>
      <c r="QG13">
        <v>2476</v>
      </c>
      <c r="QH13">
        <v>2552</v>
      </c>
      <c r="QI13">
        <v>2671</v>
      </c>
      <c r="QJ13">
        <v>2624</v>
      </c>
      <c r="QK13">
        <v>2477</v>
      </c>
      <c r="QL13">
        <v>2447</v>
      </c>
      <c r="QM13">
        <v>2462</v>
      </c>
      <c r="QN13">
        <v>2565</v>
      </c>
      <c r="QO13">
        <v>2509</v>
      </c>
      <c r="QP13">
        <v>2559</v>
      </c>
      <c r="QQ13">
        <v>2549</v>
      </c>
      <c r="QR13">
        <v>2308</v>
      </c>
      <c r="QS13">
        <v>2169</v>
      </c>
      <c r="QT13">
        <v>2297</v>
      </c>
      <c r="QU13">
        <v>2420</v>
      </c>
      <c r="QV13">
        <v>2576</v>
      </c>
      <c r="QW13">
        <v>2558</v>
      </c>
      <c r="QX13">
        <v>2789</v>
      </c>
      <c r="QY13">
        <v>2794</v>
      </c>
      <c r="QZ13">
        <v>2853</v>
      </c>
      <c r="RA13">
        <v>2816</v>
      </c>
      <c r="RB13">
        <v>2894</v>
      </c>
      <c r="RC13">
        <v>2906</v>
      </c>
      <c r="RD13">
        <v>2922</v>
      </c>
      <c r="RE13">
        <v>2737</v>
      </c>
      <c r="RF13">
        <v>2728</v>
      </c>
      <c r="RG13">
        <v>2691</v>
      </c>
      <c r="RH13">
        <v>2695</v>
      </c>
      <c r="RI13">
        <v>2737</v>
      </c>
      <c r="RJ13">
        <v>2762</v>
      </c>
      <c r="RK13">
        <v>2700</v>
      </c>
      <c r="RL13">
        <v>2736</v>
      </c>
      <c r="RM13">
        <v>2710</v>
      </c>
      <c r="RN13">
        <v>2780</v>
      </c>
      <c r="RO13">
        <v>2628</v>
      </c>
      <c r="RP13">
        <v>2670</v>
      </c>
      <c r="RQ13">
        <v>2616</v>
      </c>
      <c r="RR13">
        <v>2618</v>
      </c>
      <c r="RS13">
        <v>2494</v>
      </c>
      <c r="RT13">
        <v>2217</v>
      </c>
      <c r="RU13">
        <v>1847</v>
      </c>
      <c r="RV13">
        <v>1406</v>
      </c>
      <c r="RW13">
        <v>1222</v>
      </c>
      <c r="RX13">
        <v>864</v>
      </c>
      <c r="RY13">
        <v>1110</v>
      </c>
      <c r="RZ13">
        <v>722</v>
      </c>
      <c r="SA13">
        <v>732</v>
      </c>
      <c r="SB13">
        <v>589</v>
      </c>
      <c r="SC13">
        <v>444</v>
      </c>
      <c r="SD13">
        <v>359</v>
      </c>
      <c r="SE13">
        <v>259</v>
      </c>
      <c r="SF13">
        <v>176</v>
      </c>
      <c r="SG13">
        <v>115</v>
      </c>
      <c r="SH13">
        <v>87</v>
      </c>
      <c r="SI13">
        <v>54</v>
      </c>
      <c r="SJ13">
        <v>90</v>
      </c>
      <c r="SL13">
        <v>4</v>
      </c>
      <c r="SM13" t="s">
        <v>14</v>
      </c>
      <c r="SN13">
        <v>0</v>
      </c>
      <c r="SO13">
        <v>-680289.30966602988</v>
      </c>
      <c r="SP13">
        <v>-1337952.4347244366</v>
      </c>
      <c r="SQ13">
        <v>-1976264.8973708893</v>
      </c>
      <c r="SR13">
        <v>-2605109.1354834251</v>
      </c>
      <c r="SS13">
        <v>-3227178.7810635343</v>
      </c>
      <c r="ST13">
        <v>-3844104.6152855451</v>
      </c>
      <c r="SU13">
        <v>-4456893.3915018877</v>
      </c>
      <c r="SV13">
        <v>-5070794.5522367293</v>
      </c>
      <c r="SW13">
        <v>-5672475.2305492237</v>
      </c>
      <c r="SX13">
        <v>-6267932.3289811863</v>
      </c>
      <c r="SY13">
        <v>-6860652.9420667225</v>
      </c>
      <c r="SZ13">
        <v>-7459237.3721162165</v>
      </c>
      <c r="TA13">
        <v>0</v>
      </c>
      <c r="TB13">
        <v>-4634552.9969244692</v>
      </c>
      <c r="TC13">
        <v>-9243849.627609767</v>
      </c>
      <c r="TD13">
        <v>-13676707.509671032</v>
      </c>
      <c r="TE13">
        <v>-17366451.661137763</v>
      </c>
      <c r="TF13">
        <v>-20319287.581312358</v>
      </c>
      <c r="TG13">
        <v>-22599194.848960761</v>
      </c>
      <c r="TH13">
        <v>-23702618.872442119</v>
      </c>
      <c r="TI13">
        <v>-24780448.786253572</v>
      </c>
      <c r="TJ13">
        <v>-25783601.077897768</v>
      </c>
      <c r="TK13">
        <v>-26745412.93525346</v>
      </c>
      <c r="TL13">
        <v>-27646792.818050761</v>
      </c>
      <c r="TM13">
        <v>-28449468.742791414</v>
      </c>
      <c r="TN13">
        <v>0</v>
      </c>
      <c r="TO13">
        <v>-465726.750697835</v>
      </c>
      <c r="TP13">
        <v>-1447137.8868904419</v>
      </c>
      <c r="TQ13">
        <v>-2182588.6510345764</v>
      </c>
      <c r="TR13">
        <v>-4627793.3401815388</v>
      </c>
      <c r="TS13">
        <v>-7797857.0525637819</v>
      </c>
      <c r="TT13">
        <v>-11065908.123608194</v>
      </c>
      <c r="TU13">
        <v>-17161623.780248325</v>
      </c>
      <c r="TV13">
        <v>-23104060.332552608</v>
      </c>
      <c r="TW13">
        <v>-28561212.271662507</v>
      </c>
      <c r="TX13">
        <v>-34318466.546851918</v>
      </c>
      <c r="TY13">
        <v>-40173856.982086241</v>
      </c>
      <c r="TZ13">
        <v>-45753110.777963191</v>
      </c>
      <c r="UA13">
        <v>0</v>
      </c>
      <c r="UB13">
        <v>-332252.54581556219</v>
      </c>
      <c r="UC13">
        <v>-675209.81750370015</v>
      </c>
      <c r="UD13">
        <v>-995459.00440399954</v>
      </c>
      <c r="UE13">
        <v>-1225422.7868146775</v>
      </c>
      <c r="UF13">
        <v>-1578738.6691978471</v>
      </c>
      <c r="UG13">
        <v>-1935091.064435438</v>
      </c>
      <c r="UH13">
        <v>-2353417.5558585781</v>
      </c>
      <c r="UI13">
        <v>-2718955.787467388</v>
      </c>
      <c r="UJ13">
        <v>-3209129.5500726085</v>
      </c>
      <c r="UK13">
        <v>-3649392.0551881646</v>
      </c>
      <c r="UL13">
        <v>-4051462.7796895145</v>
      </c>
      <c r="UM13">
        <v>-4525926.4460085817</v>
      </c>
      <c r="UN13">
        <v>0</v>
      </c>
      <c r="UO13">
        <v>-139193.3433934233</v>
      </c>
      <c r="UP13">
        <v>91275.598178909946</v>
      </c>
      <c r="UQ13">
        <v>496421.71842665225</v>
      </c>
      <c r="UR13">
        <v>968151.94476618862</v>
      </c>
      <c r="US13">
        <v>1467858.9321511183</v>
      </c>
      <c r="UT13">
        <v>1845735.6716241769</v>
      </c>
      <c r="UU13">
        <v>1901921.1072277343</v>
      </c>
      <c r="UV13">
        <v>2321574.9828265929</v>
      </c>
      <c r="UW13">
        <v>2152991.5931862839</v>
      </c>
      <c r="UX13">
        <v>2257964.5697661554</v>
      </c>
      <c r="UY13">
        <v>2381933.4674835433</v>
      </c>
      <c r="UZ13">
        <v>2816478.4525827244</v>
      </c>
      <c r="VA13">
        <v>0</v>
      </c>
      <c r="VB13">
        <v>-921825.60564415541</v>
      </c>
      <c r="VC13">
        <v>-1690213.2842013061</v>
      </c>
      <c r="VD13">
        <v>-2285509.6862177211</v>
      </c>
      <c r="VE13">
        <v>-2903089.0386026837</v>
      </c>
      <c r="VF13">
        <v>-3599274.8042000663</v>
      </c>
      <c r="VG13">
        <v>-4302821.3727487624</v>
      </c>
      <c r="VH13">
        <v>-4877002.2332267435</v>
      </c>
      <c r="VI13">
        <v>-5577493.8448157581</v>
      </c>
      <c r="VJ13">
        <v>-6192263.8324475922</v>
      </c>
      <c r="VK13">
        <v>-6871466.7922470747</v>
      </c>
      <c r="VL13">
        <v>-7653165.9807833182</v>
      </c>
      <c r="VM13">
        <v>-8588015.7706519496</v>
      </c>
      <c r="VN13">
        <v>0</v>
      </c>
      <c r="VO13">
        <v>2622725.7488472718</v>
      </c>
      <c r="VP13">
        <v>7296586.6113748625</v>
      </c>
      <c r="VQ13">
        <v>13207636.76599904</v>
      </c>
      <c r="VR13">
        <v>19034101.489976697</v>
      </c>
      <c r="VS13">
        <v>25143569.712515835</v>
      </c>
      <c r="VT13">
        <v>30938197.879823428</v>
      </c>
      <c r="VU13">
        <v>34557457.885825746</v>
      </c>
      <c r="VV13">
        <v>40771201.301447526</v>
      </c>
      <c r="VW13">
        <v>42941029.704813778</v>
      </c>
      <c r="VX13">
        <v>47046404.574068233</v>
      </c>
      <c r="VY13">
        <v>51216721.184078537</v>
      </c>
      <c r="VZ13">
        <v>57365672.9503197</v>
      </c>
      <c r="WA13">
        <v>0</v>
      </c>
      <c r="WB13">
        <v>-1175360.2119630128</v>
      </c>
      <c r="WC13">
        <v>-2077801.5853491488</v>
      </c>
      <c r="WD13">
        <v>-2922160.903674427</v>
      </c>
      <c r="WE13">
        <v>-3651101.5170922908</v>
      </c>
      <c r="WF13">
        <v>-4339904.988344159</v>
      </c>
      <c r="WG13">
        <v>-5132837.9915705761</v>
      </c>
      <c r="WH13">
        <v>-6247982.5872093663</v>
      </c>
      <c r="WI13">
        <v>-7046895.2367917486</v>
      </c>
      <c r="WJ13">
        <v>-8295362.0848810785</v>
      </c>
      <c r="WK13">
        <v>-9295594.1270661391</v>
      </c>
      <c r="WL13">
        <v>-10238471.377786838</v>
      </c>
      <c r="WM13">
        <v>-10872813.432035653</v>
      </c>
      <c r="WN13">
        <v>0</v>
      </c>
      <c r="WO13">
        <v>-5726475.0152572198</v>
      </c>
      <c r="WP13">
        <v>-9084302.4267250262</v>
      </c>
      <c r="WQ13">
        <v>-10334632.167946955</v>
      </c>
      <c r="WR13">
        <v>-12376714.0445695</v>
      </c>
      <c r="WS13">
        <v>-14250813.232014792</v>
      </c>
      <c r="WT13">
        <v>-16096024.46516167</v>
      </c>
      <c r="WU13">
        <v>-22340159.427433547</v>
      </c>
      <c r="WV13">
        <v>-25205872.255843673</v>
      </c>
      <c r="WW13">
        <v>-32620022.749510717</v>
      </c>
      <c r="WX13">
        <v>-37843895.641753577</v>
      </c>
      <c r="WY13">
        <v>-43025748.228901319</v>
      </c>
      <c r="WZ13">
        <v>-45466421.138664581</v>
      </c>
      <c r="XA13">
        <v>4</v>
      </c>
      <c r="XB13" t="s">
        <v>14</v>
      </c>
      <c r="XC13">
        <v>0</v>
      </c>
      <c r="XD13">
        <v>25322.614766236504</v>
      </c>
      <c r="XE13">
        <v>46123.334038502202</v>
      </c>
      <c r="XF13">
        <v>61497.778718002934</v>
      </c>
      <c r="XG13">
        <v>72350.32790353286</v>
      </c>
      <c r="XH13">
        <v>76872.223397503651</v>
      </c>
      <c r="XI13">
        <v>77776.602496297797</v>
      </c>
      <c r="XJ13">
        <v>77776.602496297797</v>
      </c>
      <c r="XK13">
        <v>77776.602496297797</v>
      </c>
      <c r="XL13">
        <v>77776.602496297797</v>
      </c>
      <c r="XM13">
        <v>77776.602496297797</v>
      </c>
      <c r="XN13">
        <v>77776.602496297797</v>
      </c>
      <c r="XO13">
        <v>77776.602496297797</v>
      </c>
      <c r="XP13">
        <v>0</v>
      </c>
      <c r="XQ13">
        <v>0</v>
      </c>
      <c r="XR13">
        <v>0</v>
      </c>
      <c r="XS13">
        <v>0</v>
      </c>
      <c r="XT13">
        <v>0</v>
      </c>
      <c r="XU13">
        <v>3995.2941176470595</v>
      </c>
      <c r="XV13">
        <v>6949.0718381215338</v>
      </c>
      <c r="XW13">
        <v>65839.391715839913</v>
      </c>
      <c r="XX13">
        <v>65839.391715839913</v>
      </c>
      <c r="XY13">
        <v>65839.391715839913</v>
      </c>
      <c r="XZ13">
        <v>65839.391715839913</v>
      </c>
      <c r="YA13">
        <v>65839.391715839913</v>
      </c>
      <c r="YB13">
        <v>67837.038774663451</v>
      </c>
      <c r="YC13">
        <v>0</v>
      </c>
      <c r="YD13">
        <v>739760.9637315392</v>
      </c>
      <c r="YE13">
        <v>1126603.2565398181</v>
      </c>
      <c r="YF13">
        <v>1528367.1513831504</v>
      </c>
      <c r="YG13">
        <v>1702094.5873356936</v>
      </c>
      <c r="YH13">
        <v>1727262.1198032261</v>
      </c>
      <c r="YI13">
        <v>1804690.6912317977</v>
      </c>
      <c r="YJ13">
        <v>1804690.6912317977</v>
      </c>
      <c r="YK13">
        <v>1804690.6912317977</v>
      </c>
      <c r="YL13">
        <v>1882119.262660369</v>
      </c>
      <c r="YM13">
        <v>1882119.262660369</v>
      </c>
      <c r="YN13">
        <v>1882119.262660369</v>
      </c>
      <c r="YO13">
        <v>1894687.2082841683</v>
      </c>
      <c r="YP13">
        <v>0</v>
      </c>
      <c r="YQ13">
        <v>14583.291086507941</v>
      </c>
      <c r="YR13">
        <v>28985.049248687395</v>
      </c>
      <c r="YS13">
        <v>28985.049248687395</v>
      </c>
      <c r="YT13">
        <v>44881.014094081213</v>
      </c>
      <c r="YU13">
        <v>52970.805858459265</v>
      </c>
      <c r="YV13">
        <v>60968.057811494087</v>
      </c>
      <c r="YW13">
        <v>71391.815425425128</v>
      </c>
      <c r="YX13">
        <v>72298.957675389349</v>
      </c>
      <c r="YY13">
        <v>72298.957675389349</v>
      </c>
      <c r="YZ13">
        <v>73876.949463820696</v>
      </c>
      <c r="ZA13">
        <v>76776.354443848715</v>
      </c>
      <c r="ZB13">
        <v>79144.427678393724</v>
      </c>
      <c r="ZC13">
        <v>0</v>
      </c>
      <c r="ZD13">
        <v>209999.52084652014</v>
      </c>
      <c r="ZE13">
        <v>635013.20997701655</v>
      </c>
      <c r="ZF13">
        <v>1184278.2216136251</v>
      </c>
      <c r="ZG13">
        <v>1764280.6163566445</v>
      </c>
      <c r="ZH13">
        <v>2336325.3647975484</v>
      </c>
      <c r="ZI13">
        <v>2803021.2134453552</v>
      </c>
      <c r="ZJ13">
        <v>3055419.0438574674</v>
      </c>
      <c r="ZK13">
        <v>3548765.807956134</v>
      </c>
      <c r="ZL13">
        <v>3618782.0088387826</v>
      </c>
      <c r="ZM13">
        <v>3905075.9781051958</v>
      </c>
      <c r="ZN13">
        <v>4171221.1288366583</v>
      </c>
      <c r="ZO13">
        <v>4655236.3359315833</v>
      </c>
      <c r="ZP13">
        <v>0</v>
      </c>
      <c r="ZQ13">
        <v>95246.431461782224</v>
      </c>
      <c r="ZR13">
        <v>184730.96452617971</v>
      </c>
      <c r="ZS13">
        <v>324230.03383058705</v>
      </c>
      <c r="ZT13">
        <v>440353.92491282092</v>
      </c>
      <c r="ZU13">
        <v>526759.78194752289</v>
      </c>
      <c r="ZV13">
        <v>610556.31221922277</v>
      </c>
      <c r="ZW13">
        <v>739733.64631446532</v>
      </c>
      <c r="ZX13">
        <v>806680.10575091827</v>
      </c>
      <c r="ZY13">
        <v>866143.5082996384</v>
      </c>
      <c r="ZZ13">
        <v>930261.72462152003</v>
      </c>
      <c r="AAA13">
        <v>963230.96302044252</v>
      </c>
      <c r="AAB13">
        <v>972119.50556760759</v>
      </c>
      <c r="AAC13">
        <v>0</v>
      </c>
      <c r="AAD13">
        <v>2634395.3251106301</v>
      </c>
      <c r="AAE13">
        <v>7377743.2754472457</v>
      </c>
      <c r="AAF13">
        <v>13289652.621172443</v>
      </c>
      <c r="AAG13">
        <v>19116117.345150098</v>
      </c>
      <c r="AAH13">
        <v>25233737.729363676</v>
      </c>
      <c r="AAI13">
        <v>31028365.896671269</v>
      </c>
      <c r="AAJ13">
        <v>34701165.450608626</v>
      </c>
      <c r="AAK13">
        <v>40921209.680844776</v>
      </c>
      <c r="AAL13">
        <v>43138237.898704268</v>
      </c>
      <c r="AAM13">
        <v>47290801.810866639</v>
      </c>
      <c r="AAN13">
        <v>51461118.420876943</v>
      </c>
      <c r="AAO13">
        <v>57610070.187118106</v>
      </c>
      <c r="AAP13">
        <v>0</v>
      </c>
      <c r="AAQ13">
        <v>29271.897618446168</v>
      </c>
      <c r="AAR13">
        <v>57325.148350315227</v>
      </c>
      <c r="AAS13">
        <v>113091.7492112858</v>
      </c>
      <c r="AAT13">
        <v>160733.43835758412</v>
      </c>
      <c r="AAU13">
        <v>207930.48585521185</v>
      </c>
      <c r="AAV13">
        <v>225515.07547977817</v>
      </c>
      <c r="AAW13">
        <v>249386.81257561606</v>
      </c>
      <c r="AAX13">
        <v>267340.00204714708</v>
      </c>
      <c r="AAY13">
        <v>267340.00204714708</v>
      </c>
      <c r="AAZ13">
        <v>267340.00204714708</v>
      </c>
      <c r="ABA13">
        <v>267340.00204714708</v>
      </c>
      <c r="ABB13">
        <v>267340.00204714708</v>
      </c>
      <c r="ABC13">
        <v>0</v>
      </c>
      <c r="ABD13">
        <v>3748580.0446216627</v>
      </c>
      <c r="ABE13">
        <v>9456524.2381277625</v>
      </c>
      <c r="ABF13">
        <v>16530102.605177779</v>
      </c>
      <c r="ABG13">
        <v>23300811.254110456</v>
      </c>
      <c r="ABH13">
        <v>30165853.805140801</v>
      </c>
      <c r="ABI13">
        <v>36617842.921193339</v>
      </c>
      <c r="ABJ13">
        <v>40765403.45422554</v>
      </c>
      <c r="ABK13">
        <v>47564601.239718303</v>
      </c>
      <c r="ABL13">
        <v>49988537.632437736</v>
      </c>
      <c r="ABM13">
        <v>54493091.721976824</v>
      </c>
      <c r="ABN13">
        <v>58965422.12609756</v>
      </c>
      <c r="ABO13">
        <v>65624211.307897978</v>
      </c>
      <c r="ABQ13">
        <v>4</v>
      </c>
      <c r="ABR13" t="s">
        <v>14</v>
      </c>
      <c r="ABS13">
        <v>0</v>
      </c>
      <c r="ABT13">
        <v>-441830.73982301354</v>
      </c>
      <c r="ABU13">
        <v>-914032.29646815103</v>
      </c>
      <c r="ABV13">
        <v>-1374282.2108745845</v>
      </c>
      <c r="ABW13">
        <v>-1839416.793221791</v>
      </c>
      <c r="ABX13">
        <v>-2319028.0044883569</v>
      </c>
      <c r="ABY13">
        <v>-2816053.9061148576</v>
      </c>
      <c r="ABZ13">
        <v>-3370321.2616990581</v>
      </c>
      <c r="ACA13">
        <v>-3939582.3693174007</v>
      </c>
      <c r="ACB13">
        <v>-4500197.6853859965</v>
      </c>
      <c r="ACC13">
        <v>-5085401.1997360094</v>
      </c>
      <c r="ACD13">
        <v>-5693077.3508694246</v>
      </c>
      <c r="ACE13">
        <v>-6293353.7471254207</v>
      </c>
      <c r="ACG13">
        <v>4</v>
      </c>
      <c r="ACH13" t="s">
        <v>14</v>
      </c>
      <c r="ACI13">
        <v>73918</v>
      </c>
      <c r="ACJ13">
        <v>1768840</v>
      </c>
      <c r="ACK13">
        <v>4.1788969041857943E-2</v>
      </c>
      <c r="ACM13">
        <v>4</v>
      </c>
      <c r="ACN13" t="s">
        <v>14</v>
      </c>
      <c r="ACO13">
        <v>758</v>
      </c>
      <c r="ACP13">
        <v>390</v>
      </c>
      <c r="ACQ13">
        <v>275</v>
      </c>
      <c r="ACR13">
        <v>1184</v>
      </c>
      <c r="ACS13">
        <v>3856</v>
      </c>
      <c r="ACT13">
        <v>2394</v>
      </c>
      <c r="ACU13">
        <v>1275</v>
      </c>
      <c r="ACV13">
        <v>725</v>
      </c>
      <c r="ACW13">
        <v>579</v>
      </c>
      <c r="ACX13">
        <v>459</v>
      </c>
      <c r="ACY13">
        <v>464</v>
      </c>
      <c r="ACZ13">
        <v>376</v>
      </c>
      <c r="ADA13">
        <v>424</v>
      </c>
      <c r="ADB13">
        <v>295</v>
      </c>
      <c r="ADC13">
        <v>152</v>
      </c>
      <c r="ADD13">
        <v>170</v>
      </c>
      <c r="ADF13">
        <v>4</v>
      </c>
      <c r="ADG13" t="s">
        <v>14</v>
      </c>
      <c r="ADH13">
        <v>830</v>
      </c>
      <c r="ADI13">
        <v>533</v>
      </c>
      <c r="ADJ13">
        <v>355</v>
      </c>
      <c r="ADK13">
        <v>1880</v>
      </c>
      <c r="ADL13">
        <v>5004</v>
      </c>
      <c r="ADM13">
        <v>3014</v>
      </c>
      <c r="ADN13">
        <v>1481</v>
      </c>
      <c r="ADO13">
        <v>907</v>
      </c>
      <c r="ADP13">
        <v>623</v>
      </c>
      <c r="ADQ13">
        <v>518</v>
      </c>
      <c r="ADR13">
        <v>439</v>
      </c>
      <c r="ADS13">
        <v>367</v>
      </c>
      <c r="ADT13">
        <v>398</v>
      </c>
      <c r="ADU13">
        <v>314</v>
      </c>
      <c r="ADV13">
        <v>185</v>
      </c>
      <c r="ADW13">
        <v>204</v>
      </c>
      <c r="ADY13">
        <v>4</v>
      </c>
      <c r="ADZ13" t="s">
        <v>14</v>
      </c>
      <c r="AEA13">
        <v>-72</v>
      </c>
      <c r="AEB13">
        <v>-143</v>
      </c>
      <c r="AEC13">
        <v>-80</v>
      </c>
      <c r="AED13">
        <v>-696</v>
      </c>
      <c r="AEE13">
        <v>-1148</v>
      </c>
      <c r="AEF13">
        <v>-620</v>
      </c>
      <c r="AEG13">
        <v>-206</v>
      </c>
      <c r="AEH13">
        <v>-182</v>
      </c>
      <c r="AEI13">
        <v>-44</v>
      </c>
      <c r="AEJ13">
        <v>-59</v>
      </c>
      <c r="AEK13">
        <v>25</v>
      </c>
      <c r="AEL13">
        <v>9</v>
      </c>
      <c r="AEM13">
        <v>26</v>
      </c>
      <c r="AEN13">
        <v>-19</v>
      </c>
      <c r="AEO13">
        <v>-33</v>
      </c>
      <c r="AEP13">
        <v>-34</v>
      </c>
      <c r="AER13">
        <v>4</v>
      </c>
      <c r="AES13" t="s">
        <v>14</v>
      </c>
      <c r="AET13">
        <v>6391.6797552841035</v>
      </c>
      <c r="AEU13">
        <v>6479.160589694282</v>
      </c>
      <c r="AEV13">
        <v>8280.2078265879118</v>
      </c>
      <c r="AEW13">
        <v>5737.6702650486513</v>
      </c>
      <c r="AEX13">
        <v>566.80018971702123</v>
      </c>
      <c r="AEY13">
        <v>2906.7854749622993</v>
      </c>
      <c r="AEZ13">
        <v>3977.1236575878866</v>
      </c>
      <c r="AFA13">
        <v>4655.0555389068941</v>
      </c>
      <c r="AFB13">
        <v>4919.4156448453186</v>
      </c>
      <c r="AFC13">
        <v>5462.7004413252116</v>
      </c>
      <c r="AFD13">
        <v>5079.0805010783251</v>
      </c>
      <c r="AFE13">
        <v>4586.998257206782</v>
      </c>
      <c r="AFF13">
        <v>4249.6300147098473</v>
      </c>
      <c r="AFG13">
        <v>4024.6052558654292</v>
      </c>
      <c r="AFH13">
        <v>3351.0256290288039</v>
      </c>
      <c r="AFI13">
        <v>14142.578813218774</v>
      </c>
      <c r="AFK13">
        <v>4</v>
      </c>
      <c r="AFL13" t="s">
        <v>14</v>
      </c>
      <c r="AFM13">
        <v>11620.376061063667</v>
      </c>
      <c r="AFN13">
        <v>12021.455707484551</v>
      </c>
      <c r="AFO13">
        <v>12944.573478283597</v>
      </c>
      <c r="AFP13">
        <v>7629.8177440011086</v>
      </c>
      <c r="AFQ13">
        <v>2970.1802551245428</v>
      </c>
      <c r="AFR13">
        <v>2858.0835763376363</v>
      </c>
      <c r="AFS13">
        <v>2876.3670082968729</v>
      </c>
      <c r="AFT13">
        <v>2888.0724737536411</v>
      </c>
      <c r="AFU13">
        <v>2902.6220013195129</v>
      </c>
      <c r="AFV13">
        <v>2897.9762364001958</v>
      </c>
      <c r="AFW13">
        <v>3232.412816927234</v>
      </c>
      <c r="AFX13">
        <v>3233.2335581475504</v>
      </c>
      <c r="AFY13">
        <v>3232.1821602963992</v>
      </c>
      <c r="AFZ13">
        <v>4519.0936111284509</v>
      </c>
      <c r="AGA13">
        <v>4515.0659960954781</v>
      </c>
      <c r="AGB13">
        <v>14591.11885730283</v>
      </c>
      <c r="AGD13">
        <v>4</v>
      </c>
      <c r="AGE13" t="s">
        <v>14</v>
      </c>
      <c r="AGF13">
        <v>-5228.6963057795638</v>
      </c>
      <c r="AGG13">
        <v>-5542.2951177902687</v>
      </c>
      <c r="AGH13">
        <v>-4664.3656516956853</v>
      </c>
      <c r="AGI13">
        <v>-1892.1474789524573</v>
      </c>
      <c r="AGJ13">
        <v>-2403.3800654075217</v>
      </c>
      <c r="AGK13">
        <v>48.701898624663045</v>
      </c>
      <c r="AGL13">
        <v>1100.7566492910137</v>
      </c>
      <c r="AGM13">
        <v>1766.9830651532529</v>
      </c>
      <c r="AGN13">
        <v>2016.7936435258057</v>
      </c>
      <c r="AGO13">
        <v>2564.7242049250158</v>
      </c>
      <c r="AGP13">
        <v>1846.6676841510912</v>
      </c>
      <c r="AGQ13">
        <v>1353.7646990592316</v>
      </c>
      <c r="AGR13">
        <v>1017.4478544134481</v>
      </c>
      <c r="AGS13">
        <v>-494.48835526302173</v>
      </c>
      <c r="AGT13">
        <v>-1164.0403670666742</v>
      </c>
      <c r="AGU13">
        <v>-448.54004408405672</v>
      </c>
    </row>
    <row r="14" spans="1:879" x14ac:dyDescent="0.25">
      <c r="B14">
        <v>5</v>
      </c>
      <c r="C14" t="s">
        <v>15</v>
      </c>
      <c r="D14">
        <v>1269</v>
      </c>
      <c r="E14">
        <v>1234</v>
      </c>
      <c r="F14">
        <v>1209</v>
      </c>
      <c r="G14">
        <v>1188</v>
      </c>
      <c r="H14">
        <v>1166</v>
      </c>
      <c r="I14">
        <v>1149</v>
      </c>
      <c r="J14">
        <v>1129</v>
      </c>
      <c r="K14">
        <v>1112</v>
      </c>
      <c r="L14">
        <v>1100</v>
      </c>
      <c r="M14">
        <v>1090</v>
      </c>
      <c r="N14">
        <v>1075</v>
      </c>
      <c r="O14">
        <v>1066</v>
      </c>
      <c r="P14">
        <v>1058</v>
      </c>
      <c r="R14">
        <v>5</v>
      </c>
      <c r="S14" t="s">
        <v>15</v>
      </c>
      <c r="T14">
        <v>7937</v>
      </c>
      <c r="U14">
        <v>7477</v>
      </c>
      <c r="V14">
        <v>7026</v>
      </c>
      <c r="W14">
        <v>6698</v>
      </c>
      <c r="X14">
        <v>6452</v>
      </c>
      <c r="Y14">
        <v>6195</v>
      </c>
      <c r="Z14">
        <v>6080</v>
      </c>
      <c r="AA14">
        <v>5993</v>
      </c>
      <c r="AB14">
        <v>5908</v>
      </c>
      <c r="AC14">
        <v>5829</v>
      </c>
      <c r="AD14">
        <v>5762</v>
      </c>
      <c r="AE14">
        <v>5696</v>
      </c>
      <c r="AF14">
        <v>5641</v>
      </c>
      <c r="AH14">
        <v>5</v>
      </c>
      <c r="AI14" t="s">
        <v>15</v>
      </c>
      <c r="AJ14">
        <v>1765</v>
      </c>
      <c r="AK14">
        <v>1756</v>
      </c>
      <c r="AL14">
        <v>1725</v>
      </c>
      <c r="AM14">
        <v>1581</v>
      </c>
      <c r="AN14">
        <v>1488</v>
      </c>
      <c r="AO14">
        <v>1480</v>
      </c>
      <c r="AP14">
        <v>1326</v>
      </c>
      <c r="AQ14">
        <v>1281</v>
      </c>
      <c r="AR14">
        <v>1262</v>
      </c>
      <c r="AS14">
        <v>1245</v>
      </c>
      <c r="AT14">
        <v>1231</v>
      </c>
      <c r="AU14">
        <v>1219</v>
      </c>
      <c r="AV14">
        <v>1202</v>
      </c>
      <c r="AX14">
        <v>5</v>
      </c>
      <c r="AY14" t="s">
        <v>15</v>
      </c>
      <c r="AZ14">
        <v>11751</v>
      </c>
      <c r="BA14">
        <v>11515</v>
      </c>
      <c r="BB14">
        <v>11282</v>
      </c>
      <c r="BC14">
        <v>11062</v>
      </c>
      <c r="BD14">
        <v>10657</v>
      </c>
      <c r="BE14">
        <v>10309</v>
      </c>
      <c r="BF14">
        <v>9935</v>
      </c>
      <c r="BG14">
        <v>9505</v>
      </c>
      <c r="BH14">
        <v>9048</v>
      </c>
      <c r="BI14">
        <v>8600</v>
      </c>
      <c r="BJ14">
        <v>8271</v>
      </c>
      <c r="BK14">
        <v>8019</v>
      </c>
      <c r="BL14">
        <v>7769</v>
      </c>
      <c r="BN14">
        <v>5</v>
      </c>
      <c r="BO14" t="s">
        <v>15</v>
      </c>
      <c r="BP14">
        <v>5893</v>
      </c>
      <c r="BQ14">
        <v>5940</v>
      </c>
      <c r="BR14">
        <v>5956</v>
      </c>
      <c r="BS14">
        <v>5994</v>
      </c>
      <c r="BT14">
        <v>5991</v>
      </c>
      <c r="BU14">
        <v>5856</v>
      </c>
      <c r="BV14">
        <v>5779</v>
      </c>
      <c r="BW14">
        <v>5575</v>
      </c>
      <c r="BX14">
        <v>5489</v>
      </c>
      <c r="BY14">
        <v>5364</v>
      </c>
      <c r="BZ14">
        <v>5191</v>
      </c>
      <c r="CA14">
        <v>4940</v>
      </c>
      <c r="CB14">
        <v>4707</v>
      </c>
      <c r="CD14">
        <v>5</v>
      </c>
      <c r="CE14" t="s">
        <v>15</v>
      </c>
      <c r="CF14">
        <v>5673</v>
      </c>
      <c r="CG14">
        <v>5675</v>
      </c>
      <c r="CH14">
        <v>5762</v>
      </c>
      <c r="CI14">
        <v>5780</v>
      </c>
      <c r="CJ14">
        <v>5836</v>
      </c>
      <c r="CK14">
        <v>5853</v>
      </c>
      <c r="CL14">
        <v>5892</v>
      </c>
      <c r="CM14">
        <v>5899</v>
      </c>
      <c r="CN14">
        <v>5767</v>
      </c>
      <c r="CO14">
        <v>5700</v>
      </c>
      <c r="CP14">
        <v>5517</v>
      </c>
      <c r="CQ14">
        <v>5435</v>
      </c>
      <c r="CR14">
        <v>5323</v>
      </c>
      <c r="CT14">
        <v>5</v>
      </c>
      <c r="CU14" t="s">
        <v>15</v>
      </c>
      <c r="CV14">
        <v>8151</v>
      </c>
      <c r="CW14">
        <v>7987</v>
      </c>
      <c r="CX14">
        <v>7836</v>
      </c>
      <c r="CY14">
        <v>7753</v>
      </c>
      <c r="CZ14">
        <v>7770</v>
      </c>
      <c r="DA14">
        <v>7779</v>
      </c>
      <c r="DB14">
        <v>7771</v>
      </c>
      <c r="DC14">
        <v>7855</v>
      </c>
      <c r="DD14">
        <v>7964</v>
      </c>
      <c r="DE14">
        <v>7991</v>
      </c>
      <c r="DF14">
        <v>8029</v>
      </c>
      <c r="DG14">
        <v>7995</v>
      </c>
      <c r="DH14">
        <v>7944</v>
      </c>
      <c r="DJ14">
        <v>5</v>
      </c>
      <c r="DK14" t="s">
        <v>15</v>
      </c>
      <c r="DL14">
        <v>86687</v>
      </c>
      <c r="DM14">
        <v>85654</v>
      </c>
      <c r="DN14">
        <v>84652</v>
      </c>
      <c r="DO14">
        <v>83642</v>
      </c>
      <c r="DP14">
        <v>82601</v>
      </c>
      <c r="DQ14">
        <v>81809</v>
      </c>
      <c r="DR14">
        <v>80957</v>
      </c>
      <c r="DS14">
        <v>80150</v>
      </c>
      <c r="DT14">
        <v>79274</v>
      </c>
      <c r="DU14">
        <v>78483</v>
      </c>
      <c r="DV14">
        <v>77738</v>
      </c>
      <c r="DW14">
        <v>77078</v>
      </c>
      <c r="DX14">
        <v>76488</v>
      </c>
      <c r="DZ14">
        <v>5</v>
      </c>
      <c r="EA14" t="s">
        <v>15</v>
      </c>
      <c r="EB14">
        <v>24288</v>
      </c>
      <c r="EC14">
        <v>24781</v>
      </c>
      <c r="ED14">
        <v>24781</v>
      </c>
      <c r="EE14">
        <v>24510</v>
      </c>
      <c r="EF14">
        <v>24218</v>
      </c>
      <c r="EG14">
        <v>23782</v>
      </c>
      <c r="EH14">
        <v>23556</v>
      </c>
      <c r="EI14">
        <v>23299</v>
      </c>
      <c r="EJ14">
        <v>23229</v>
      </c>
      <c r="EK14">
        <v>23170</v>
      </c>
      <c r="EL14">
        <v>23138</v>
      </c>
      <c r="EM14">
        <v>23058</v>
      </c>
      <c r="EN14">
        <v>23002</v>
      </c>
      <c r="EP14">
        <v>5</v>
      </c>
      <c r="EQ14" t="s">
        <v>15</v>
      </c>
      <c r="ER14">
        <v>12669</v>
      </c>
      <c r="ES14">
        <v>13003</v>
      </c>
      <c r="ET14">
        <v>13724</v>
      </c>
      <c r="EU14">
        <v>14706</v>
      </c>
      <c r="EV14">
        <v>15710</v>
      </c>
      <c r="EW14">
        <v>16587</v>
      </c>
      <c r="EX14">
        <v>17292</v>
      </c>
      <c r="EY14">
        <v>18181</v>
      </c>
      <c r="EZ14">
        <v>18541</v>
      </c>
      <c r="FA14">
        <v>19351</v>
      </c>
      <c r="FB14">
        <v>19865</v>
      </c>
      <c r="FC14">
        <v>20287</v>
      </c>
      <c r="FD14">
        <v>20356</v>
      </c>
      <c r="FF14">
        <v>5</v>
      </c>
      <c r="FG14" t="s">
        <v>15</v>
      </c>
      <c r="FH14">
        <v>5281</v>
      </c>
      <c r="FI14">
        <v>5328</v>
      </c>
      <c r="FJ14">
        <v>5433</v>
      </c>
      <c r="FK14">
        <v>5540</v>
      </c>
      <c r="FL14">
        <v>5669</v>
      </c>
      <c r="FM14">
        <v>5888</v>
      </c>
      <c r="FN14">
        <v>6118</v>
      </c>
      <c r="FO14">
        <v>6149</v>
      </c>
      <c r="FP14">
        <v>6588</v>
      </c>
      <c r="FQ14">
        <v>6528</v>
      </c>
      <c r="FR14">
        <v>6723</v>
      </c>
      <c r="FS14">
        <v>6950</v>
      </c>
      <c r="FT14">
        <v>7479</v>
      </c>
      <c r="FV14">
        <v>5</v>
      </c>
      <c r="FW14" t="s">
        <v>15</v>
      </c>
      <c r="FX14">
        <v>171364</v>
      </c>
      <c r="FY14">
        <v>170350</v>
      </c>
      <c r="FZ14">
        <v>169386</v>
      </c>
      <c r="GA14">
        <v>168454</v>
      </c>
      <c r="GB14">
        <v>167558</v>
      </c>
      <c r="GC14">
        <v>166687</v>
      </c>
      <c r="GD14">
        <v>165835</v>
      </c>
      <c r="GE14">
        <v>164999</v>
      </c>
      <c r="GF14">
        <v>164170</v>
      </c>
      <c r="GG14">
        <v>163351</v>
      </c>
      <c r="GH14">
        <v>162540</v>
      </c>
      <c r="GI14">
        <v>161743</v>
      </c>
      <c r="GJ14">
        <v>160969</v>
      </c>
      <c r="GL14">
        <v>5</v>
      </c>
      <c r="GM14" t="s">
        <v>15</v>
      </c>
      <c r="GN14">
        <v>1900</v>
      </c>
      <c r="GO14">
        <v>1896</v>
      </c>
      <c r="GP14">
        <v>1929</v>
      </c>
      <c r="GQ14">
        <v>1948</v>
      </c>
      <c r="GR14">
        <v>1821</v>
      </c>
      <c r="GS14">
        <v>1915</v>
      </c>
      <c r="GT14">
        <v>1934</v>
      </c>
      <c r="GU14">
        <v>1880</v>
      </c>
      <c r="GV14">
        <v>1868</v>
      </c>
      <c r="GW14">
        <v>1950</v>
      </c>
      <c r="GX14">
        <v>2004</v>
      </c>
      <c r="GY14">
        <v>1948</v>
      </c>
      <c r="GZ14">
        <v>2077</v>
      </c>
      <c r="HA14">
        <v>2085</v>
      </c>
      <c r="HB14">
        <v>2161</v>
      </c>
      <c r="HC14">
        <v>2165</v>
      </c>
      <c r="HD14">
        <v>2106</v>
      </c>
      <c r="HE14">
        <v>2213</v>
      </c>
      <c r="HF14">
        <v>2219</v>
      </c>
      <c r="HG14">
        <v>2078</v>
      </c>
      <c r="HH14">
        <v>1915</v>
      </c>
      <c r="HI14">
        <v>1861</v>
      </c>
      <c r="HJ14">
        <v>1684</v>
      </c>
      <c r="HK14">
        <v>1763</v>
      </c>
      <c r="HL14">
        <v>1803</v>
      </c>
      <c r="HM14">
        <v>1873</v>
      </c>
      <c r="HN14">
        <v>1965</v>
      </c>
      <c r="HO14">
        <v>1919</v>
      </c>
      <c r="HP14">
        <v>1862</v>
      </c>
      <c r="HQ14">
        <v>1822</v>
      </c>
      <c r="HR14">
        <v>1891</v>
      </c>
      <c r="HS14">
        <v>1970</v>
      </c>
      <c r="HT14">
        <v>2009</v>
      </c>
      <c r="HU14">
        <v>2098</v>
      </c>
      <c r="HV14">
        <v>2076</v>
      </c>
      <c r="HW14">
        <v>1997</v>
      </c>
      <c r="HX14">
        <v>1826</v>
      </c>
      <c r="HY14">
        <v>1876</v>
      </c>
      <c r="HZ14">
        <v>1997</v>
      </c>
      <c r="IA14">
        <v>2125</v>
      </c>
      <c r="IB14">
        <v>2172</v>
      </c>
      <c r="IC14">
        <v>2340</v>
      </c>
      <c r="ID14">
        <v>2440</v>
      </c>
      <c r="IE14">
        <v>2383</v>
      </c>
      <c r="IF14">
        <v>2393</v>
      </c>
      <c r="IG14">
        <v>2430</v>
      </c>
      <c r="IH14">
        <v>2499</v>
      </c>
      <c r="II14">
        <v>2526</v>
      </c>
      <c r="IJ14">
        <v>2540</v>
      </c>
      <c r="IK14">
        <v>2450</v>
      </c>
      <c r="IL14">
        <v>2461</v>
      </c>
      <c r="IM14">
        <v>2388</v>
      </c>
      <c r="IN14">
        <v>2599</v>
      </c>
      <c r="IO14">
        <v>2510</v>
      </c>
      <c r="IP14">
        <v>2555</v>
      </c>
      <c r="IQ14">
        <v>2571</v>
      </c>
      <c r="IR14">
        <v>2601</v>
      </c>
      <c r="IS14">
        <v>2606</v>
      </c>
      <c r="IT14">
        <v>2657</v>
      </c>
      <c r="IU14">
        <v>2678</v>
      </c>
      <c r="IV14">
        <v>2706</v>
      </c>
      <c r="IW14">
        <v>2792</v>
      </c>
      <c r="IX14">
        <v>2834</v>
      </c>
      <c r="IY14">
        <v>2741</v>
      </c>
      <c r="IZ14">
        <v>2388</v>
      </c>
      <c r="JA14">
        <v>1894</v>
      </c>
      <c r="JB14">
        <v>1824</v>
      </c>
      <c r="JC14">
        <v>1366</v>
      </c>
      <c r="JD14">
        <v>2119</v>
      </c>
      <c r="JE14">
        <v>1455</v>
      </c>
      <c r="JF14">
        <v>1750</v>
      </c>
      <c r="JG14">
        <v>1699</v>
      </c>
      <c r="JH14">
        <v>1534</v>
      </c>
      <c r="JI14">
        <v>1489</v>
      </c>
      <c r="JJ14">
        <v>1398</v>
      </c>
      <c r="JK14">
        <v>1341</v>
      </c>
      <c r="JL14">
        <v>1163</v>
      </c>
      <c r="JM14">
        <v>1265</v>
      </c>
      <c r="JN14">
        <v>1235</v>
      </c>
      <c r="JO14">
        <v>1267</v>
      </c>
      <c r="JP14">
        <v>1219</v>
      </c>
      <c r="JQ14">
        <v>1085</v>
      </c>
      <c r="JR14">
        <v>1024</v>
      </c>
      <c r="JS14">
        <v>959</v>
      </c>
      <c r="JT14">
        <v>870</v>
      </c>
      <c r="JU14">
        <v>775</v>
      </c>
      <c r="JV14">
        <v>686</v>
      </c>
      <c r="JW14">
        <v>558</v>
      </c>
      <c r="JX14">
        <v>526</v>
      </c>
      <c r="JY14">
        <v>427</v>
      </c>
      <c r="JZ14">
        <v>285</v>
      </c>
      <c r="KA14">
        <v>244</v>
      </c>
      <c r="KB14">
        <v>173</v>
      </c>
      <c r="KC14">
        <v>146</v>
      </c>
      <c r="KD14">
        <v>117</v>
      </c>
      <c r="KE14">
        <v>73</v>
      </c>
      <c r="KF14">
        <v>54</v>
      </c>
      <c r="KG14">
        <v>43</v>
      </c>
      <c r="KH14">
        <v>37</v>
      </c>
      <c r="KI14">
        <v>18</v>
      </c>
      <c r="KJ14">
        <v>21</v>
      </c>
      <c r="KL14">
        <v>5</v>
      </c>
      <c r="KM14" t="s">
        <v>15</v>
      </c>
      <c r="KN14">
        <v>1269</v>
      </c>
      <c r="KO14">
        <v>1458</v>
      </c>
      <c r="KP14">
        <v>1449</v>
      </c>
      <c r="KQ14">
        <v>1559</v>
      </c>
      <c r="KR14">
        <v>1719</v>
      </c>
      <c r="KS14">
        <v>1752</v>
      </c>
      <c r="KT14">
        <v>1765</v>
      </c>
      <c r="KU14">
        <v>1881</v>
      </c>
      <c r="KV14">
        <v>1856</v>
      </c>
      <c r="KW14">
        <v>2013</v>
      </c>
      <c r="KX14">
        <v>1971</v>
      </c>
      <c r="KY14">
        <v>2012</v>
      </c>
      <c r="KZ14">
        <v>2018</v>
      </c>
      <c r="LA14">
        <v>1934</v>
      </c>
      <c r="LB14">
        <v>1991</v>
      </c>
      <c r="LC14">
        <v>1968</v>
      </c>
      <c r="LD14">
        <v>1884</v>
      </c>
      <c r="LE14">
        <v>1857</v>
      </c>
      <c r="LF14">
        <v>1932</v>
      </c>
      <c r="LG14">
        <v>1823</v>
      </c>
      <c r="LH14">
        <v>1614</v>
      </c>
      <c r="LI14">
        <v>1569</v>
      </c>
      <c r="LJ14">
        <v>1556</v>
      </c>
      <c r="LK14">
        <v>1589</v>
      </c>
      <c r="LL14">
        <v>1632</v>
      </c>
      <c r="LM14">
        <v>1616</v>
      </c>
      <c r="LN14">
        <v>1697</v>
      </c>
      <c r="LO14">
        <v>1772</v>
      </c>
      <c r="LP14">
        <v>1757</v>
      </c>
      <c r="LQ14">
        <v>1737</v>
      </c>
      <c r="LR14">
        <v>1784</v>
      </c>
      <c r="LS14">
        <v>1676</v>
      </c>
      <c r="LT14">
        <v>1808</v>
      </c>
      <c r="LU14">
        <v>1938</v>
      </c>
      <c r="LV14">
        <v>1950</v>
      </c>
      <c r="LW14">
        <v>2088</v>
      </c>
      <c r="LX14">
        <v>2005</v>
      </c>
      <c r="LY14">
        <v>2012</v>
      </c>
      <c r="LZ14">
        <v>1965</v>
      </c>
      <c r="MA14">
        <v>2038</v>
      </c>
      <c r="MB14">
        <v>2102</v>
      </c>
      <c r="MC14">
        <v>2096</v>
      </c>
      <c r="MD14">
        <v>2165</v>
      </c>
      <c r="ME14">
        <v>2131</v>
      </c>
      <c r="MF14">
        <v>2050</v>
      </c>
      <c r="MG14">
        <v>1866</v>
      </c>
      <c r="MH14">
        <v>1904</v>
      </c>
      <c r="MI14">
        <v>2026</v>
      </c>
      <c r="MJ14">
        <v>2172</v>
      </c>
      <c r="MK14">
        <v>2197</v>
      </c>
      <c r="ML14">
        <v>2376</v>
      </c>
      <c r="MM14">
        <v>2432</v>
      </c>
      <c r="MN14">
        <v>2372</v>
      </c>
      <c r="MO14">
        <v>2384</v>
      </c>
      <c r="MP14">
        <v>2395</v>
      </c>
      <c r="MQ14">
        <v>2484</v>
      </c>
      <c r="MR14">
        <v>2491</v>
      </c>
      <c r="MS14">
        <v>2506</v>
      </c>
      <c r="MT14">
        <v>2389</v>
      </c>
      <c r="MU14">
        <v>2423</v>
      </c>
      <c r="MV14">
        <v>2347</v>
      </c>
      <c r="MW14">
        <v>2518</v>
      </c>
      <c r="MX14">
        <v>2470</v>
      </c>
      <c r="MY14">
        <v>2442</v>
      </c>
      <c r="MZ14">
        <v>2474</v>
      </c>
      <c r="NA14">
        <v>2491</v>
      </c>
      <c r="NB14">
        <v>2485</v>
      </c>
      <c r="NC14">
        <v>2499</v>
      </c>
      <c r="ND14">
        <v>2581</v>
      </c>
      <c r="NE14">
        <v>2528</v>
      </c>
      <c r="NF14">
        <v>2657</v>
      </c>
      <c r="NG14">
        <v>2638</v>
      </c>
      <c r="NH14">
        <v>2532</v>
      </c>
      <c r="NI14">
        <v>2190</v>
      </c>
      <c r="NJ14">
        <v>1687</v>
      </c>
      <c r="NK14">
        <v>1573</v>
      </c>
      <c r="NL14">
        <v>1183</v>
      </c>
      <c r="NM14">
        <v>1839</v>
      </c>
      <c r="NN14">
        <v>1204</v>
      </c>
      <c r="NO14">
        <v>1430</v>
      </c>
      <c r="NP14">
        <v>1347</v>
      </c>
      <c r="NQ14">
        <v>1158</v>
      </c>
      <c r="NR14">
        <v>1075</v>
      </c>
      <c r="NS14">
        <v>994</v>
      </c>
      <c r="NT14">
        <v>866</v>
      </c>
      <c r="NU14">
        <v>745</v>
      </c>
      <c r="NV14">
        <v>756</v>
      </c>
      <c r="NW14">
        <v>680</v>
      </c>
      <c r="NX14">
        <v>671</v>
      </c>
      <c r="NY14">
        <v>552</v>
      </c>
      <c r="NZ14">
        <v>445</v>
      </c>
      <c r="OA14">
        <v>371</v>
      </c>
      <c r="OB14">
        <v>317</v>
      </c>
      <c r="OC14">
        <v>204</v>
      </c>
      <c r="OD14">
        <v>178</v>
      </c>
      <c r="OE14">
        <v>136</v>
      </c>
      <c r="OF14">
        <v>82</v>
      </c>
      <c r="OG14">
        <v>63</v>
      </c>
      <c r="OH14">
        <v>30</v>
      </c>
      <c r="OI14">
        <v>17</v>
      </c>
      <c r="OJ14">
        <v>34</v>
      </c>
      <c r="OL14">
        <v>5</v>
      </c>
      <c r="OM14" t="s">
        <v>15</v>
      </c>
      <c r="ON14">
        <v>1058</v>
      </c>
      <c r="OO14">
        <v>1086</v>
      </c>
      <c r="OP14">
        <v>1102</v>
      </c>
      <c r="OQ14">
        <v>1127</v>
      </c>
      <c r="OR14">
        <v>1151</v>
      </c>
      <c r="OS14">
        <v>1175</v>
      </c>
      <c r="OT14">
        <v>1202</v>
      </c>
      <c r="OU14">
        <v>1226</v>
      </c>
      <c r="OV14">
        <v>1256</v>
      </c>
      <c r="OW14">
        <v>1279</v>
      </c>
      <c r="OX14">
        <v>1302</v>
      </c>
      <c r="OY14">
        <v>1328</v>
      </c>
      <c r="OZ14">
        <v>1378</v>
      </c>
      <c r="PA14">
        <v>1531</v>
      </c>
      <c r="PB14">
        <v>1544</v>
      </c>
      <c r="PC14">
        <v>1632</v>
      </c>
      <c r="PD14">
        <v>1748</v>
      </c>
      <c r="PE14">
        <v>1773</v>
      </c>
      <c r="PF14">
        <v>1802</v>
      </c>
      <c r="PG14">
        <v>1772</v>
      </c>
      <c r="PH14">
        <v>1616</v>
      </c>
      <c r="PI14">
        <v>1572</v>
      </c>
      <c r="PJ14">
        <v>1497</v>
      </c>
      <c r="PK14">
        <v>1487</v>
      </c>
      <c r="PL14">
        <v>1462</v>
      </c>
      <c r="PM14">
        <v>1429</v>
      </c>
      <c r="PN14">
        <v>1461</v>
      </c>
      <c r="PO14">
        <v>1442</v>
      </c>
      <c r="PP14">
        <v>1416</v>
      </c>
      <c r="PQ14">
        <v>1453</v>
      </c>
      <c r="PR14">
        <v>1487</v>
      </c>
      <c r="PS14">
        <v>1532</v>
      </c>
      <c r="PT14">
        <v>1522</v>
      </c>
      <c r="PU14">
        <v>1587</v>
      </c>
      <c r="PV14">
        <v>1629</v>
      </c>
      <c r="PW14">
        <v>1718</v>
      </c>
      <c r="PX14">
        <v>1775</v>
      </c>
      <c r="PY14">
        <v>1791</v>
      </c>
      <c r="PZ14">
        <v>1864</v>
      </c>
      <c r="QA14">
        <v>1889</v>
      </c>
      <c r="QB14">
        <v>1916</v>
      </c>
      <c r="QC14">
        <v>1886</v>
      </c>
      <c r="QD14">
        <v>1913</v>
      </c>
      <c r="QE14">
        <v>1811</v>
      </c>
      <c r="QF14">
        <v>1897</v>
      </c>
      <c r="QG14">
        <v>1993</v>
      </c>
      <c r="QH14">
        <v>2028</v>
      </c>
      <c r="QI14">
        <v>2112</v>
      </c>
      <c r="QJ14">
        <v>2057</v>
      </c>
      <c r="QK14">
        <v>2027</v>
      </c>
      <c r="QL14">
        <v>2000</v>
      </c>
      <c r="QM14">
        <v>2033</v>
      </c>
      <c r="QN14">
        <v>2074</v>
      </c>
      <c r="QO14">
        <v>2081</v>
      </c>
      <c r="QP14">
        <v>2132</v>
      </c>
      <c r="QQ14">
        <v>2098</v>
      </c>
      <c r="QR14">
        <v>2028</v>
      </c>
      <c r="QS14">
        <v>1856</v>
      </c>
      <c r="QT14">
        <v>1881</v>
      </c>
      <c r="QU14">
        <v>1983</v>
      </c>
      <c r="QV14">
        <v>2109</v>
      </c>
      <c r="QW14">
        <v>2131</v>
      </c>
      <c r="QX14">
        <v>2305</v>
      </c>
      <c r="QY14">
        <v>2360</v>
      </c>
      <c r="QZ14">
        <v>2320</v>
      </c>
      <c r="RA14">
        <v>2325</v>
      </c>
      <c r="RB14">
        <v>2330</v>
      </c>
      <c r="RC14">
        <v>2393</v>
      </c>
      <c r="RD14">
        <v>2365</v>
      </c>
      <c r="RE14">
        <v>2369</v>
      </c>
      <c r="RF14">
        <v>2261</v>
      </c>
      <c r="RG14">
        <v>2261</v>
      </c>
      <c r="RH14">
        <v>2171</v>
      </c>
      <c r="RI14">
        <v>2290</v>
      </c>
      <c r="RJ14">
        <v>2237</v>
      </c>
      <c r="RK14">
        <v>2178</v>
      </c>
      <c r="RL14">
        <v>2168</v>
      </c>
      <c r="RM14">
        <v>2136</v>
      </c>
      <c r="RN14">
        <v>2100</v>
      </c>
      <c r="RO14">
        <v>2062</v>
      </c>
      <c r="RP14">
        <v>2077</v>
      </c>
      <c r="RQ14">
        <v>1977</v>
      </c>
      <c r="RR14">
        <v>2008</v>
      </c>
      <c r="RS14">
        <v>1904</v>
      </c>
      <c r="RT14">
        <v>1746</v>
      </c>
      <c r="RU14">
        <v>1435</v>
      </c>
      <c r="RV14">
        <v>1042</v>
      </c>
      <c r="RW14">
        <v>912</v>
      </c>
      <c r="RX14">
        <v>626</v>
      </c>
      <c r="RY14">
        <v>877</v>
      </c>
      <c r="RZ14">
        <v>513</v>
      </c>
      <c r="SA14">
        <v>538</v>
      </c>
      <c r="SB14">
        <v>430</v>
      </c>
      <c r="SC14">
        <v>318</v>
      </c>
      <c r="SD14">
        <v>237</v>
      </c>
      <c r="SE14">
        <v>179</v>
      </c>
      <c r="SF14">
        <v>127</v>
      </c>
      <c r="SG14">
        <v>76</v>
      </c>
      <c r="SH14">
        <v>65</v>
      </c>
      <c r="SI14">
        <v>36</v>
      </c>
      <c r="SJ14">
        <v>68</v>
      </c>
      <c r="SL14">
        <v>5</v>
      </c>
      <c r="SM14" t="s">
        <v>15</v>
      </c>
      <c r="SN14">
        <v>0</v>
      </c>
      <c r="SO14">
        <v>-495390.30491182802</v>
      </c>
      <c r="SP14">
        <v>-965371.46886711288</v>
      </c>
      <c r="SQ14">
        <v>-1418332.782201638</v>
      </c>
      <c r="SR14">
        <v>-1852187.3835370708</v>
      </c>
      <c r="SS14">
        <v>-2272796.5476436974</v>
      </c>
      <c r="ST14">
        <v>-2682644.0124309398</v>
      </c>
      <c r="SU14">
        <v>-3083728.1076858514</v>
      </c>
      <c r="SV14">
        <v>-3479523.5150237288</v>
      </c>
      <c r="SW14">
        <v>-3867181.9275969407</v>
      </c>
      <c r="SX14">
        <v>-4250908.0791053036</v>
      </c>
      <c r="SY14">
        <v>-4626780.2324399715</v>
      </c>
      <c r="SZ14">
        <v>-4989854.5727670174</v>
      </c>
      <c r="TA14">
        <v>0</v>
      </c>
      <c r="TB14">
        <v>-3799281.4580684002</v>
      </c>
      <c r="TC14">
        <v>-8341910.549082756</v>
      </c>
      <c r="TD14">
        <v>-12244891.600886216</v>
      </c>
      <c r="TE14">
        <v>-14975443.110728849</v>
      </c>
      <c r="TF14">
        <v>-17614954.997306842</v>
      </c>
      <c r="TG14">
        <v>-19656729.853335895</v>
      </c>
      <c r="TH14">
        <v>-20805860.091671679</v>
      </c>
      <c r="TI14">
        <v>-21761014.201215263</v>
      </c>
      <c r="TJ14">
        <v>-22642047.377782509</v>
      </c>
      <c r="TK14">
        <v>-23429202.953618526</v>
      </c>
      <c r="TL14">
        <v>-24142548.728419643</v>
      </c>
      <c r="TM14">
        <v>-24800900.051596425</v>
      </c>
      <c r="TN14">
        <v>0</v>
      </c>
      <c r="TO14">
        <v>-1738061.1050961467</v>
      </c>
      <c r="TP14">
        <v>-3534876.4848413793</v>
      </c>
      <c r="TQ14">
        <v>-5046962.5733763734</v>
      </c>
      <c r="TR14">
        <v>-8595223.9606065713</v>
      </c>
      <c r="TS14">
        <v>-12598344.102719525</v>
      </c>
      <c r="TT14">
        <v>-16417878.10310157</v>
      </c>
      <c r="TU14">
        <v>-21844521.909756038</v>
      </c>
      <c r="TV14">
        <v>-26901790.210505482</v>
      </c>
      <c r="TW14">
        <v>-32129029.437551528</v>
      </c>
      <c r="TX14">
        <v>-36918129.478274658</v>
      </c>
      <c r="TY14">
        <v>-41521372.308666311</v>
      </c>
      <c r="TZ14">
        <v>-45999810.015875176</v>
      </c>
      <c r="UA14">
        <v>0</v>
      </c>
      <c r="UB14">
        <v>-230688.89809381284</v>
      </c>
      <c r="UC14">
        <v>-447424.12066551211</v>
      </c>
      <c r="UD14">
        <v>-680506.03921501071</v>
      </c>
      <c r="UE14">
        <v>-870620.30678124039</v>
      </c>
      <c r="UF14">
        <v>-1090157.722783569</v>
      </c>
      <c r="UG14">
        <v>-1332483.0383603871</v>
      </c>
      <c r="UH14">
        <v>-1590892.8229448507</v>
      </c>
      <c r="UI14">
        <v>-1873503.5432312675</v>
      </c>
      <c r="UJ14">
        <v>-2173081.1370947221</v>
      </c>
      <c r="UK14">
        <v>-2493420.0412522568</v>
      </c>
      <c r="UL14">
        <v>-2799094.5431816168</v>
      </c>
      <c r="UM14">
        <v>-3120787.6058122353</v>
      </c>
      <c r="UN14">
        <v>0</v>
      </c>
      <c r="UO14">
        <v>-38275.498819083747</v>
      </c>
      <c r="UP14">
        <v>217870.08356160473</v>
      </c>
      <c r="UQ14">
        <v>605757.1593564814</v>
      </c>
      <c r="UR14">
        <v>1033715.7868532339</v>
      </c>
      <c r="US14">
        <v>1509228.1514329414</v>
      </c>
      <c r="UT14">
        <v>1900926.4651238739</v>
      </c>
      <c r="UU14">
        <v>2170534.4085616656</v>
      </c>
      <c r="UV14">
        <v>2768843.1536781788</v>
      </c>
      <c r="UW14">
        <v>2915838.2115002298</v>
      </c>
      <c r="UX14">
        <v>3233051.9511990976</v>
      </c>
      <c r="UY14">
        <v>3556127.1198100871</v>
      </c>
      <c r="UZ14">
        <v>4153760.5328966803</v>
      </c>
      <c r="VA14">
        <v>0</v>
      </c>
      <c r="VB14">
        <v>-190811.31326385826</v>
      </c>
      <c r="VC14">
        <v>-118771.0931795425</v>
      </c>
      <c r="VD14">
        <v>150544.21763807256</v>
      </c>
      <c r="VE14">
        <v>441087.38207458088</v>
      </c>
      <c r="VF14">
        <v>632926.22393465636</v>
      </c>
      <c r="VG14">
        <v>880919.69745287765</v>
      </c>
      <c r="VH14">
        <v>1161689.4999659082</v>
      </c>
      <c r="VI14">
        <v>1382933.8913253159</v>
      </c>
      <c r="VJ14">
        <v>1614004.8025696913</v>
      </c>
      <c r="VK14">
        <v>1741259.0093923358</v>
      </c>
      <c r="VL14">
        <v>1781157.9426074815</v>
      </c>
      <c r="VM14">
        <v>1700583.3651563697</v>
      </c>
      <c r="VN14">
        <v>0</v>
      </c>
      <c r="VO14">
        <v>2010762.0242448894</v>
      </c>
      <c r="VP14">
        <v>5700973.3855931954</v>
      </c>
      <c r="VQ14">
        <v>10132201.217923369</v>
      </c>
      <c r="VR14">
        <v>14823532.862827854</v>
      </c>
      <c r="VS14">
        <v>19934079.490380935</v>
      </c>
      <c r="VT14">
        <v>24724922.964266032</v>
      </c>
      <c r="VU14">
        <v>28046921.576274056</v>
      </c>
      <c r="VV14">
        <v>34048193.774871424</v>
      </c>
      <c r="VW14">
        <v>36282979.371365972</v>
      </c>
      <c r="VX14">
        <v>40181765.196766876</v>
      </c>
      <c r="VY14">
        <v>44080885.532225981</v>
      </c>
      <c r="VZ14">
        <v>50011998.114598416</v>
      </c>
      <c r="WA14">
        <v>0</v>
      </c>
      <c r="WB14">
        <v>-1155912.4730376208</v>
      </c>
      <c r="WC14">
        <v>-2070520.9224022233</v>
      </c>
      <c r="WD14">
        <v>-2961506.0277253035</v>
      </c>
      <c r="WE14">
        <v>-3858801.2147122188</v>
      </c>
      <c r="WF14">
        <v>-4656418.5023127198</v>
      </c>
      <c r="WG14">
        <v>-5520219.3443414392</v>
      </c>
      <c r="WH14">
        <v>-6468559.2801263891</v>
      </c>
      <c r="WI14">
        <v>-7223569.6037287647</v>
      </c>
      <c r="WJ14">
        <v>-8216074.3811872797</v>
      </c>
      <c r="WK14">
        <v>-9083307.5700191781</v>
      </c>
      <c r="WL14">
        <v>-9881704.3821966909</v>
      </c>
      <c r="WM14">
        <v>-10368555.054960411</v>
      </c>
      <c r="WN14">
        <v>0</v>
      </c>
      <c r="WO14">
        <v>-5637659.0270458627</v>
      </c>
      <c r="WP14">
        <v>-9560031.169883728</v>
      </c>
      <c r="WQ14">
        <v>-11463696.428486621</v>
      </c>
      <c r="WR14">
        <v>-13853939.944610285</v>
      </c>
      <c r="WS14">
        <v>-16156438.007017819</v>
      </c>
      <c r="WT14">
        <v>-18103185.224727448</v>
      </c>
      <c r="WU14">
        <v>-22414416.727383185</v>
      </c>
      <c r="WV14">
        <v>-23039430.253829591</v>
      </c>
      <c r="WW14">
        <v>-28214591.875777092</v>
      </c>
      <c r="WX14">
        <v>-31018891.964911621</v>
      </c>
      <c r="WY14">
        <v>-33553329.600260675</v>
      </c>
      <c r="WZ14">
        <v>-33413565.288359806</v>
      </c>
      <c r="XA14">
        <v>5</v>
      </c>
      <c r="XB14" t="s">
        <v>15</v>
      </c>
      <c r="XC14">
        <v>0</v>
      </c>
      <c r="XD14">
        <v>0</v>
      </c>
      <c r="XE14">
        <v>0</v>
      </c>
      <c r="XF14">
        <v>0</v>
      </c>
      <c r="XG14">
        <v>0</v>
      </c>
      <c r="XH14">
        <v>0</v>
      </c>
      <c r="XI14">
        <v>0</v>
      </c>
      <c r="XJ14">
        <v>0</v>
      </c>
      <c r="XK14">
        <v>0</v>
      </c>
      <c r="XL14">
        <v>0</v>
      </c>
      <c r="XM14">
        <v>0</v>
      </c>
      <c r="XN14">
        <v>0</v>
      </c>
      <c r="XO14">
        <v>0</v>
      </c>
      <c r="XP14">
        <v>0</v>
      </c>
      <c r="XQ14">
        <v>279715.42174641485</v>
      </c>
      <c r="XR14">
        <v>279715.42174641485</v>
      </c>
      <c r="XS14">
        <v>279715.42174641485</v>
      </c>
      <c r="XT14">
        <v>279715.42174641485</v>
      </c>
      <c r="XU14">
        <v>279715.42174641485</v>
      </c>
      <c r="XV14">
        <v>288713.98206890264</v>
      </c>
      <c r="XW14">
        <v>302257.26961874758</v>
      </c>
      <c r="XX14">
        <v>302257.26961874758</v>
      </c>
      <c r="XY14">
        <v>302257.26961874758</v>
      </c>
      <c r="XZ14">
        <v>302257.26961874758</v>
      </c>
      <c r="YA14">
        <v>302257.26961874758</v>
      </c>
      <c r="YB14">
        <v>302257.26961874758</v>
      </c>
      <c r="YC14">
        <v>0</v>
      </c>
      <c r="YD14">
        <v>86511.871709578569</v>
      </c>
      <c r="YE14">
        <v>86511.871709578569</v>
      </c>
      <c r="YF14">
        <v>440266.71576740651</v>
      </c>
      <c r="YG14">
        <v>440266.71576740651</v>
      </c>
      <c r="YH14">
        <v>440266.71576740651</v>
      </c>
      <c r="YI14">
        <v>440266.71576740651</v>
      </c>
      <c r="YJ14">
        <v>463158.6076592984</v>
      </c>
      <c r="YK14">
        <v>463158.6076592984</v>
      </c>
      <c r="YL14">
        <v>463158.6076592984</v>
      </c>
      <c r="YM14">
        <v>463158.6076592984</v>
      </c>
      <c r="YN14">
        <v>463158.6076592984</v>
      </c>
      <c r="YO14">
        <v>463158.6076592984</v>
      </c>
      <c r="YP14">
        <v>0</v>
      </c>
      <c r="YQ14">
        <v>0</v>
      </c>
      <c r="YR14">
        <v>17.75169687581382</v>
      </c>
      <c r="YS14">
        <v>17.75169687581382</v>
      </c>
      <c r="YT14">
        <v>2036.9838271596288</v>
      </c>
      <c r="YU14">
        <v>2036.9838271596288</v>
      </c>
      <c r="YV14">
        <v>2036.9838271596288</v>
      </c>
      <c r="YW14">
        <v>2036.9838271596288</v>
      </c>
      <c r="YX14">
        <v>2036.9838271596288</v>
      </c>
      <c r="YY14">
        <v>2036.9838271596288</v>
      </c>
      <c r="YZ14">
        <v>2036.9838271596288</v>
      </c>
      <c r="ZA14">
        <v>2036.9838271596288</v>
      </c>
      <c r="ZB14">
        <v>2036.9838271596288</v>
      </c>
      <c r="ZC14">
        <v>0</v>
      </c>
      <c r="ZD14">
        <v>140779.84371430223</v>
      </c>
      <c r="ZE14">
        <v>530192.17535390006</v>
      </c>
      <c r="ZF14">
        <v>1044289.3082867865</v>
      </c>
      <c r="ZG14">
        <v>1574766.5155326573</v>
      </c>
      <c r="ZH14">
        <v>2164178.0685997126</v>
      </c>
      <c r="ZI14">
        <v>2663746.6307292054</v>
      </c>
      <c r="ZJ14">
        <v>3037574.871746093</v>
      </c>
      <c r="ZK14">
        <v>3730982.4918153319</v>
      </c>
      <c r="ZL14">
        <v>3971858.2539998982</v>
      </c>
      <c r="ZM14">
        <v>4383226.5570255164</v>
      </c>
      <c r="ZN14">
        <v>4792068.9811999006</v>
      </c>
      <c r="ZO14">
        <v>5467358.0229931679</v>
      </c>
      <c r="ZP14">
        <v>0</v>
      </c>
      <c r="ZQ14">
        <v>198042.79503813427</v>
      </c>
      <c r="ZR14">
        <v>568322.92673264863</v>
      </c>
      <c r="ZS14">
        <v>1048505.0228660369</v>
      </c>
      <c r="ZT14">
        <v>1546564.043825391</v>
      </c>
      <c r="ZU14">
        <v>1962094.3252969896</v>
      </c>
      <c r="ZV14">
        <v>2382070.7478040997</v>
      </c>
      <c r="ZW14">
        <v>2858635.2284570485</v>
      </c>
      <c r="ZX14">
        <v>3248561.2167656124</v>
      </c>
      <c r="ZY14">
        <v>3663422.9870796646</v>
      </c>
      <c r="ZZ14">
        <v>3986902.6004909133</v>
      </c>
      <c r="AAA14">
        <v>4240288.5073512588</v>
      </c>
      <c r="AAB14">
        <v>4424618.655324704</v>
      </c>
      <c r="AAC14">
        <v>0</v>
      </c>
      <c r="AAD14">
        <v>2014718.1003910445</v>
      </c>
      <c r="AAE14">
        <v>5704929.4617393501</v>
      </c>
      <c r="AAF14">
        <v>10136157.294069525</v>
      </c>
      <c r="AAG14">
        <v>14827488.938974008</v>
      </c>
      <c r="AAH14">
        <v>19938035.566527091</v>
      </c>
      <c r="AAI14">
        <v>24728879.040412188</v>
      </c>
      <c r="AAJ14">
        <v>28050877.652420212</v>
      </c>
      <c r="AAK14">
        <v>34052149.851017579</v>
      </c>
      <c r="AAL14">
        <v>36286935.447512127</v>
      </c>
      <c r="AAM14">
        <v>40185721.272913031</v>
      </c>
      <c r="AAN14">
        <v>44084841.608372137</v>
      </c>
      <c r="AAO14">
        <v>50015954.190744571</v>
      </c>
      <c r="AAP14">
        <v>0</v>
      </c>
      <c r="AAQ14">
        <v>0</v>
      </c>
      <c r="AAR14">
        <v>0</v>
      </c>
      <c r="AAS14">
        <v>0</v>
      </c>
      <c r="AAT14">
        <v>0</v>
      </c>
      <c r="AAU14">
        <v>0</v>
      </c>
      <c r="AAV14">
        <v>0</v>
      </c>
      <c r="AAW14">
        <v>0</v>
      </c>
      <c r="AAX14">
        <v>0</v>
      </c>
      <c r="AAY14">
        <v>0</v>
      </c>
      <c r="AAZ14">
        <v>0</v>
      </c>
      <c r="ABA14">
        <v>0</v>
      </c>
      <c r="ABB14">
        <v>11282.523338710544</v>
      </c>
      <c r="ABC14">
        <v>0</v>
      </c>
      <c r="ABD14">
        <v>2719768.0325994743</v>
      </c>
      <c r="ABE14">
        <v>7169689.6089787669</v>
      </c>
      <c r="ABF14">
        <v>12948951.514433045</v>
      </c>
      <c r="ABG14">
        <v>18670838.619673036</v>
      </c>
      <c r="ABH14">
        <v>24786327.08176478</v>
      </c>
      <c r="ABI14">
        <v>30505714.100608956</v>
      </c>
      <c r="ABJ14">
        <v>34714540.613728553</v>
      </c>
      <c r="ABK14">
        <v>41799146.420703731</v>
      </c>
      <c r="ABL14">
        <v>44689669.549696892</v>
      </c>
      <c r="ABM14">
        <v>49323303.291534655</v>
      </c>
      <c r="ABN14">
        <v>53884651.958028495</v>
      </c>
      <c r="ABO14">
        <v>60686666.253506355</v>
      </c>
      <c r="ABQ14">
        <v>5</v>
      </c>
      <c r="ABR14" t="s">
        <v>15</v>
      </c>
      <c r="ABS14">
        <v>0</v>
      </c>
      <c r="ABT14">
        <v>-424559.43457247555</v>
      </c>
      <c r="ABU14">
        <v>-833344.43496582238</v>
      </c>
      <c r="ABV14">
        <v>-1235671.8931568814</v>
      </c>
      <c r="ABW14">
        <v>-1639241.8638342179</v>
      </c>
      <c r="ABX14">
        <v>-2038453.2609216282</v>
      </c>
      <c r="ABY14">
        <v>-2438388.2776649273</v>
      </c>
      <c r="ABZ14">
        <v>-2856957.9192997278</v>
      </c>
      <c r="ACA14">
        <v>-3260867.3588733235</v>
      </c>
      <c r="ACB14">
        <v>-3686566.4938571178</v>
      </c>
      <c r="ACC14">
        <v>-4108235.5564601235</v>
      </c>
      <c r="ACD14">
        <v>-4522364.2633144958</v>
      </c>
      <c r="ACE14">
        <v>-4933898.805648054</v>
      </c>
      <c r="ACG14">
        <v>5</v>
      </c>
      <c r="ACH14" t="s">
        <v>15</v>
      </c>
      <c r="ACI14">
        <v>51327</v>
      </c>
      <c r="ACJ14">
        <v>1210111</v>
      </c>
      <c r="ACK14">
        <v>4.2415117290893152E-2</v>
      </c>
      <c r="ACM14">
        <v>5</v>
      </c>
      <c r="ACN14" t="s">
        <v>15</v>
      </c>
      <c r="ACO14">
        <v>934</v>
      </c>
      <c r="ACP14">
        <v>575</v>
      </c>
      <c r="ACQ14">
        <v>377</v>
      </c>
      <c r="ACR14">
        <v>1216</v>
      </c>
      <c r="ACS14">
        <v>3438</v>
      </c>
      <c r="ACT14">
        <v>2547</v>
      </c>
      <c r="ACU14">
        <v>1622</v>
      </c>
      <c r="ACV14">
        <v>1081</v>
      </c>
      <c r="ACW14">
        <v>805</v>
      </c>
      <c r="ACX14">
        <v>674</v>
      </c>
      <c r="ACY14">
        <v>666</v>
      </c>
      <c r="ACZ14">
        <v>613</v>
      </c>
      <c r="ADA14">
        <v>631</v>
      </c>
      <c r="ADB14">
        <v>511</v>
      </c>
      <c r="ADC14">
        <v>290</v>
      </c>
      <c r="ADD14">
        <v>256</v>
      </c>
      <c r="ADF14">
        <v>5</v>
      </c>
      <c r="ADG14" t="s">
        <v>15</v>
      </c>
      <c r="ADH14">
        <v>983</v>
      </c>
      <c r="ADI14">
        <v>617</v>
      </c>
      <c r="ADJ14">
        <v>420</v>
      </c>
      <c r="ADK14">
        <v>2141</v>
      </c>
      <c r="ADL14">
        <v>4889</v>
      </c>
      <c r="ADM14">
        <v>2806</v>
      </c>
      <c r="ADN14">
        <v>1700</v>
      </c>
      <c r="ADO14">
        <v>1050</v>
      </c>
      <c r="ADP14">
        <v>810</v>
      </c>
      <c r="ADQ14">
        <v>700</v>
      </c>
      <c r="ADR14">
        <v>707</v>
      </c>
      <c r="ADS14">
        <v>555</v>
      </c>
      <c r="ADT14">
        <v>520</v>
      </c>
      <c r="ADU14">
        <v>409</v>
      </c>
      <c r="ADV14">
        <v>258</v>
      </c>
      <c r="ADW14">
        <v>247</v>
      </c>
      <c r="ADY14">
        <v>5</v>
      </c>
      <c r="ADZ14" t="s">
        <v>15</v>
      </c>
      <c r="AEA14">
        <v>-49</v>
      </c>
      <c r="AEB14">
        <v>-42</v>
      </c>
      <c r="AEC14">
        <v>-43</v>
      </c>
      <c r="AED14">
        <v>-925</v>
      </c>
      <c r="AEE14">
        <v>-1451</v>
      </c>
      <c r="AEF14">
        <v>-259</v>
      </c>
      <c r="AEG14">
        <v>-78</v>
      </c>
      <c r="AEH14">
        <v>31</v>
      </c>
      <c r="AEI14">
        <v>-5</v>
      </c>
      <c r="AEJ14">
        <v>-26</v>
      </c>
      <c r="AEK14">
        <v>-41</v>
      </c>
      <c r="AEL14">
        <v>58</v>
      </c>
      <c r="AEM14">
        <v>111</v>
      </c>
      <c r="AEN14">
        <v>102</v>
      </c>
      <c r="AEO14">
        <v>32</v>
      </c>
      <c r="AEP14">
        <v>9</v>
      </c>
      <c r="AER14">
        <v>5</v>
      </c>
      <c r="AES14" t="s">
        <v>15</v>
      </c>
      <c r="AET14">
        <v>6203.4751313817296</v>
      </c>
      <c r="AEU14">
        <v>6217.5230183643225</v>
      </c>
      <c r="AEV14">
        <v>7932.3219127681723</v>
      </c>
      <c r="AEW14">
        <v>4430.9403736418844</v>
      </c>
      <c r="AEX14">
        <v>212.0556608371428</v>
      </c>
      <c r="AEY14">
        <v>2553.9596264619013</v>
      </c>
      <c r="AEZ14">
        <v>3649.0761289357697</v>
      </c>
      <c r="AFA14">
        <v>4424.0036999282747</v>
      </c>
      <c r="AFB14">
        <v>5004.4253827070752</v>
      </c>
      <c r="AFC14">
        <v>5601.2137124893306</v>
      </c>
      <c r="AFD14">
        <v>5150.3190609159128</v>
      </c>
      <c r="AFE14">
        <v>4546.0878358824093</v>
      </c>
      <c r="AFF14">
        <v>4198.0318626300395</v>
      </c>
      <c r="AFG14">
        <v>4119.1610106353346</v>
      </c>
      <c r="AFH14">
        <v>3491.8188864778995</v>
      </c>
      <c r="AFI14">
        <v>14206.880701865863</v>
      </c>
      <c r="AFK14">
        <v>5</v>
      </c>
      <c r="AFL14" t="s">
        <v>15</v>
      </c>
      <c r="AFM14">
        <v>12029.848190082022</v>
      </c>
      <c r="AFN14">
        <v>11840.776710897773</v>
      </c>
      <c r="AFO14">
        <v>12244.102812377321</v>
      </c>
      <c r="AFP14">
        <v>6184.8506970903945</v>
      </c>
      <c r="AFQ14">
        <v>2920.3016990564465</v>
      </c>
      <c r="AFR14">
        <v>2832.9205534973216</v>
      </c>
      <c r="AFS14">
        <v>2819.2479375247685</v>
      </c>
      <c r="AFT14">
        <v>2814.2545634436419</v>
      </c>
      <c r="AFU14">
        <v>2809.4821756967358</v>
      </c>
      <c r="AFV14">
        <v>2804.0734283795473</v>
      </c>
      <c r="AFW14">
        <v>3061.7311791563966</v>
      </c>
      <c r="AFX14">
        <v>3061.558863386068</v>
      </c>
      <c r="AFY14">
        <v>3074.4418132841624</v>
      </c>
      <c r="AFZ14">
        <v>4321.985188755184</v>
      </c>
      <c r="AGA14">
        <v>4321.8995285047267</v>
      </c>
      <c r="AGB14">
        <v>13698.333342777696</v>
      </c>
      <c r="AGD14">
        <v>5</v>
      </c>
      <c r="AGE14" t="s">
        <v>15</v>
      </c>
      <c r="AGF14">
        <v>-5826.3730587002929</v>
      </c>
      <c r="AGG14">
        <v>-5623.2536925334507</v>
      </c>
      <c r="AGH14">
        <v>-4311.7808996091489</v>
      </c>
      <c r="AGI14">
        <v>-1753.9103234485101</v>
      </c>
      <c r="AGJ14">
        <v>-2708.246038219304</v>
      </c>
      <c r="AGK14">
        <v>-278.96092703542035</v>
      </c>
      <c r="AGL14">
        <v>829.82819141100117</v>
      </c>
      <c r="AGM14">
        <v>1609.7491364846328</v>
      </c>
      <c r="AGN14">
        <v>2194.9432070103394</v>
      </c>
      <c r="AGO14">
        <v>2797.1402841097834</v>
      </c>
      <c r="AGP14">
        <v>2088.5878817595162</v>
      </c>
      <c r="AGQ14">
        <v>1484.5289724963413</v>
      </c>
      <c r="AGR14">
        <v>1123.5900493458771</v>
      </c>
      <c r="AGS14">
        <v>-202.82417811984942</v>
      </c>
      <c r="AGT14">
        <v>-830.08064202682726</v>
      </c>
      <c r="AGU14">
        <v>508.54735908816656</v>
      </c>
    </row>
    <row r="15" spans="1:879" x14ac:dyDescent="0.25">
      <c r="B15">
        <v>6</v>
      </c>
      <c r="C15" t="s">
        <v>16</v>
      </c>
      <c r="D15">
        <v>4447</v>
      </c>
      <c r="E15">
        <v>4363</v>
      </c>
      <c r="F15">
        <v>4374</v>
      </c>
      <c r="G15">
        <v>4383</v>
      </c>
      <c r="H15">
        <v>4390</v>
      </c>
      <c r="I15">
        <v>4392</v>
      </c>
      <c r="J15">
        <v>4393</v>
      </c>
      <c r="K15">
        <v>4388</v>
      </c>
      <c r="L15">
        <v>4383</v>
      </c>
      <c r="M15">
        <v>4373</v>
      </c>
      <c r="N15">
        <v>4362</v>
      </c>
      <c r="O15">
        <v>4356</v>
      </c>
      <c r="P15">
        <v>4346</v>
      </c>
      <c r="R15">
        <v>6</v>
      </c>
      <c r="S15" t="s">
        <v>16</v>
      </c>
      <c r="T15">
        <v>26282</v>
      </c>
      <c r="U15">
        <v>25178</v>
      </c>
      <c r="V15">
        <v>24198</v>
      </c>
      <c r="W15">
        <v>23302</v>
      </c>
      <c r="X15">
        <v>22657</v>
      </c>
      <c r="Y15">
        <v>22327</v>
      </c>
      <c r="Z15">
        <v>22255</v>
      </c>
      <c r="AA15">
        <v>22274</v>
      </c>
      <c r="AB15">
        <v>22274</v>
      </c>
      <c r="AC15">
        <v>22258</v>
      </c>
      <c r="AD15">
        <v>22235</v>
      </c>
      <c r="AE15">
        <v>22193</v>
      </c>
      <c r="AF15">
        <v>22162</v>
      </c>
      <c r="AH15">
        <v>6</v>
      </c>
      <c r="AI15" t="s">
        <v>16</v>
      </c>
      <c r="AJ15">
        <v>6021</v>
      </c>
      <c r="AK15">
        <v>5702</v>
      </c>
      <c r="AL15">
        <v>5496</v>
      </c>
      <c r="AM15">
        <v>5413</v>
      </c>
      <c r="AN15">
        <v>5168</v>
      </c>
      <c r="AO15">
        <v>4860</v>
      </c>
      <c r="AP15">
        <v>4600</v>
      </c>
      <c r="AQ15">
        <v>4497</v>
      </c>
      <c r="AR15">
        <v>4506</v>
      </c>
      <c r="AS15">
        <v>4514</v>
      </c>
      <c r="AT15">
        <v>4515</v>
      </c>
      <c r="AU15">
        <v>4523</v>
      </c>
      <c r="AV15">
        <v>4508</v>
      </c>
      <c r="AX15">
        <v>6</v>
      </c>
      <c r="AY15" t="s">
        <v>16</v>
      </c>
      <c r="AZ15">
        <v>34598</v>
      </c>
      <c r="BA15">
        <v>35073</v>
      </c>
      <c r="BB15">
        <v>35118</v>
      </c>
      <c r="BC15">
        <v>34882</v>
      </c>
      <c r="BD15">
        <v>34448</v>
      </c>
      <c r="BE15">
        <v>33802</v>
      </c>
      <c r="BF15">
        <v>32949</v>
      </c>
      <c r="BG15">
        <v>31545</v>
      </c>
      <c r="BH15">
        <v>30355</v>
      </c>
      <c r="BI15">
        <v>29361</v>
      </c>
      <c r="BJ15">
        <v>28468</v>
      </c>
      <c r="BK15">
        <v>27811</v>
      </c>
      <c r="BL15">
        <v>27466</v>
      </c>
      <c r="BN15">
        <v>6</v>
      </c>
      <c r="BO15" t="s">
        <v>16</v>
      </c>
      <c r="BP15">
        <v>16353</v>
      </c>
      <c r="BQ15">
        <v>16811</v>
      </c>
      <c r="BR15">
        <v>17059</v>
      </c>
      <c r="BS15">
        <v>17340</v>
      </c>
      <c r="BT15">
        <v>17631</v>
      </c>
      <c r="BU15">
        <v>17787</v>
      </c>
      <c r="BV15">
        <v>17758</v>
      </c>
      <c r="BW15">
        <v>17919</v>
      </c>
      <c r="BX15">
        <v>17793</v>
      </c>
      <c r="BY15">
        <v>17587</v>
      </c>
      <c r="BZ15">
        <v>16994</v>
      </c>
      <c r="CA15">
        <v>16465</v>
      </c>
      <c r="CB15">
        <v>15821</v>
      </c>
      <c r="CD15">
        <v>6</v>
      </c>
      <c r="CE15" t="s">
        <v>16</v>
      </c>
      <c r="CF15">
        <v>15814</v>
      </c>
      <c r="CG15">
        <v>15948</v>
      </c>
      <c r="CH15">
        <v>16309</v>
      </c>
      <c r="CI15">
        <v>16773</v>
      </c>
      <c r="CJ15">
        <v>17222</v>
      </c>
      <c r="CK15">
        <v>17454</v>
      </c>
      <c r="CL15">
        <v>17737</v>
      </c>
      <c r="CM15">
        <v>18022</v>
      </c>
      <c r="CN15">
        <v>18179</v>
      </c>
      <c r="CO15">
        <v>18152</v>
      </c>
      <c r="CP15">
        <v>18296</v>
      </c>
      <c r="CQ15">
        <v>18169</v>
      </c>
      <c r="CR15">
        <v>17947</v>
      </c>
      <c r="CT15">
        <v>6</v>
      </c>
      <c r="CU15" t="s">
        <v>16</v>
      </c>
      <c r="CV15">
        <v>31956</v>
      </c>
      <c r="CW15">
        <v>31520</v>
      </c>
      <c r="CX15">
        <v>31200</v>
      </c>
      <c r="CY15">
        <v>30747</v>
      </c>
      <c r="CZ15">
        <v>30677</v>
      </c>
      <c r="DA15">
        <v>30842</v>
      </c>
      <c r="DB15">
        <v>31211</v>
      </c>
      <c r="DC15">
        <v>31664</v>
      </c>
      <c r="DD15">
        <v>32262</v>
      </c>
      <c r="DE15">
        <v>32799</v>
      </c>
      <c r="DF15">
        <v>33192</v>
      </c>
      <c r="DG15">
        <v>33552</v>
      </c>
      <c r="DH15">
        <v>33662</v>
      </c>
      <c r="DJ15">
        <v>6</v>
      </c>
      <c r="DK15" t="s">
        <v>16</v>
      </c>
      <c r="DL15">
        <v>269741</v>
      </c>
      <c r="DM15">
        <v>270547</v>
      </c>
      <c r="DN15">
        <v>271376</v>
      </c>
      <c r="DO15">
        <v>272014</v>
      </c>
      <c r="DP15">
        <v>272484</v>
      </c>
      <c r="DQ15">
        <v>273349</v>
      </c>
      <c r="DR15">
        <v>273702</v>
      </c>
      <c r="DS15">
        <v>273998</v>
      </c>
      <c r="DT15">
        <v>274116</v>
      </c>
      <c r="DU15">
        <v>274435</v>
      </c>
      <c r="DV15">
        <v>274925</v>
      </c>
      <c r="DW15">
        <v>275356</v>
      </c>
      <c r="DX15">
        <v>276083</v>
      </c>
      <c r="DZ15">
        <v>6</v>
      </c>
      <c r="EA15" t="s">
        <v>16</v>
      </c>
      <c r="EB15">
        <v>62521</v>
      </c>
      <c r="EC15">
        <v>63692</v>
      </c>
      <c r="ED15">
        <v>63702</v>
      </c>
      <c r="EE15">
        <v>63190</v>
      </c>
      <c r="EF15">
        <v>62380</v>
      </c>
      <c r="EG15">
        <v>61296</v>
      </c>
      <c r="EH15">
        <v>60648</v>
      </c>
      <c r="EI15">
        <v>60359</v>
      </c>
      <c r="EJ15">
        <v>60283</v>
      </c>
      <c r="EK15">
        <v>60170</v>
      </c>
      <c r="EL15">
        <v>60241</v>
      </c>
      <c r="EM15">
        <v>60312</v>
      </c>
      <c r="EN15">
        <v>60347</v>
      </c>
      <c r="EP15">
        <v>6</v>
      </c>
      <c r="EQ15" t="s">
        <v>16</v>
      </c>
      <c r="ER15">
        <v>33371</v>
      </c>
      <c r="ES15">
        <v>34322</v>
      </c>
      <c r="ET15">
        <v>36204</v>
      </c>
      <c r="EU15">
        <v>38746</v>
      </c>
      <c r="EV15">
        <v>41298</v>
      </c>
      <c r="EW15">
        <v>43599</v>
      </c>
      <c r="EX15">
        <v>45693</v>
      </c>
      <c r="EY15">
        <v>47752</v>
      </c>
      <c r="EZ15">
        <v>48785</v>
      </c>
      <c r="FA15">
        <v>50686</v>
      </c>
      <c r="FB15">
        <v>51907</v>
      </c>
      <c r="FC15">
        <v>52950</v>
      </c>
      <c r="FD15">
        <v>53121</v>
      </c>
      <c r="FF15">
        <v>6</v>
      </c>
      <c r="FG15" t="s">
        <v>16</v>
      </c>
      <c r="FH15">
        <v>13991</v>
      </c>
      <c r="FI15">
        <v>14253</v>
      </c>
      <c r="FJ15">
        <v>14564</v>
      </c>
      <c r="FK15">
        <v>14883</v>
      </c>
      <c r="FL15">
        <v>15293</v>
      </c>
      <c r="FM15">
        <v>15816</v>
      </c>
      <c r="FN15">
        <v>16346</v>
      </c>
      <c r="FO15">
        <v>16555</v>
      </c>
      <c r="FP15">
        <v>17626</v>
      </c>
      <c r="FQ15">
        <v>17706</v>
      </c>
      <c r="FR15">
        <v>18279</v>
      </c>
      <c r="FS15">
        <v>18990</v>
      </c>
      <c r="FT15">
        <v>20374</v>
      </c>
      <c r="FV15">
        <v>6</v>
      </c>
      <c r="FW15" t="s">
        <v>16</v>
      </c>
      <c r="FX15">
        <v>515095</v>
      </c>
      <c r="FY15">
        <v>517409</v>
      </c>
      <c r="FZ15">
        <v>519600</v>
      </c>
      <c r="GA15">
        <v>521673</v>
      </c>
      <c r="GB15">
        <v>523648</v>
      </c>
      <c r="GC15">
        <v>525524</v>
      </c>
      <c r="GD15">
        <v>527292</v>
      </c>
      <c r="GE15">
        <v>528973</v>
      </c>
      <c r="GF15">
        <v>530562</v>
      </c>
      <c r="GG15">
        <v>532041</v>
      </c>
      <c r="GH15">
        <v>533414</v>
      </c>
      <c r="GI15">
        <v>534677</v>
      </c>
      <c r="GJ15">
        <v>535837</v>
      </c>
      <c r="GL15">
        <v>6</v>
      </c>
      <c r="GM15" t="s">
        <v>16</v>
      </c>
      <c r="GN15">
        <v>5717</v>
      </c>
      <c r="GO15">
        <v>5664</v>
      </c>
      <c r="GP15">
        <v>5506</v>
      </c>
      <c r="GQ15">
        <v>5502</v>
      </c>
      <c r="GR15">
        <v>5423</v>
      </c>
      <c r="GS15">
        <v>5390</v>
      </c>
      <c r="GT15">
        <v>5136</v>
      </c>
      <c r="GU15">
        <v>4957</v>
      </c>
      <c r="GV15">
        <v>5083</v>
      </c>
      <c r="GW15">
        <v>5014</v>
      </c>
      <c r="GX15">
        <v>5133</v>
      </c>
      <c r="GY15">
        <v>4970</v>
      </c>
      <c r="GZ15">
        <v>5233</v>
      </c>
      <c r="HA15">
        <v>5246</v>
      </c>
      <c r="HB15">
        <v>5462</v>
      </c>
      <c r="HC15">
        <v>5689</v>
      </c>
      <c r="HD15">
        <v>5671</v>
      </c>
      <c r="HE15">
        <v>5803</v>
      </c>
      <c r="HF15">
        <v>5655</v>
      </c>
      <c r="HG15">
        <v>5954</v>
      </c>
      <c r="HH15">
        <v>6187</v>
      </c>
      <c r="HI15">
        <v>6408</v>
      </c>
      <c r="HJ15">
        <v>6163</v>
      </c>
      <c r="HK15">
        <v>6399</v>
      </c>
      <c r="HL15">
        <v>6725</v>
      </c>
      <c r="HM15">
        <v>6970</v>
      </c>
      <c r="HN15">
        <v>7150</v>
      </c>
      <c r="HO15">
        <v>7160</v>
      </c>
      <c r="HP15">
        <v>6699</v>
      </c>
      <c r="HQ15">
        <v>6621</v>
      </c>
      <c r="HR15">
        <v>6457</v>
      </c>
      <c r="HS15">
        <v>6478</v>
      </c>
      <c r="HT15">
        <v>6620</v>
      </c>
      <c r="HU15">
        <v>6733</v>
      </c>
      <c r="HV15">
        <v>6341</v>
      </c>
      <c r="HW15">
        <v>6179</v>
      </c>
      <c r="HX15">
        <v>5558</v>
      </c>
      <c r="HY15">
        <v>5749</v>
      </c>
      <c r="HZ15">
        <v>5769</v>
      </c>
      <c r="IA15">
        <v>6109</v>
      </c>
      <c r="IB15">
        <v>6042</v>
      </c>
      <c r="IC15">
        <v>6387</v>
      </c>
      <c r="ID15">
        <v>6622</v>
      </c>
      <c r="IE15">
        <v>6675</v>
      </c>
      <c r="IF15">
        <v>6454</v>
      </c>
      <c r="IG15">
        <v>6626</v>
      </c>
      <c r="IH15">
        <v>6569</v>
      </c>
      <c r="II15">
        <v>6530</v>
      </c>
      <c r="IJ15">
        <v>6585</v>
      </c>
      <c r="IK15">
        <v>6523</v>
      </c>
      <c r="IL15">
        <v>6465</v>
      </c>
      <c r="IM15">
        <v>6191</v>
      </c>
      <c r="IN15">
        <v>6495</v>
      </c>
      <c r="IO15">
        <v>6740</v>
      </c>
      <c r="IP15">
        <v>6506</v>
      </c>
      <c r="IQ15">
        <v>6523</v>
      </c>
      <c r="IR15">
        <v>6609</v>
      </c>
      <c r="IS15">
        <v>6705</v>
      </c>
      <c r="IT15">
        <v>6743</v>
      </c>
      <c r="IU15">
        <v>6856</v>
      </c>
      <c r="IV15">
        <v>7162</v>
      </c>
      <c r="IW15">
        <v>7283</v>
      </c>
      <c r="IX15">
        <v>7312</v>
      </c>
      <c r="IY15">
        <v>7181</v>
      </c>
      <c r="IZ15">
        <v>6331</v>
      </c>
      <c r="JA15">
        <v>5146</v>
      </c>
      <c r="JB15">
        <v>4767</v>
      </c>
      <c r="JC15">
        <v>3936</v>
      </c>
      <c r="JD15">
        <v>5425</v>
      </c>
      <c r="JE15">
        <v>3925</v>
      </c>
      <c r="JF15">
        <v>4378</v>
      </c>
      <c r="JG15">
        <v>4287</v>
      </c>
      <c r="JH15">
        <v>4028</v>
      </c>
      <c r="JI15">
        <v>3791</v>
      </c>
      <c r="JJ15">
        <v>3714</v>
      </c>
      <c r="JK15">
        <v>3449</v>
      </c>
      <c r="JL15">
        <v>3257</v>
      </c>
      <c r="JM15">
        <v>3261</v>
      </c>
      <c r="JN15">
        <v>3323</v>
      </c>
      <c r="JO15">
        <v>3232</v>
      </c>
      <c r="JP15">
        <v>3035</v>
      </c>
      <c r="JQ15">
        <v>2880</v>
      </c>
      <c r="JR15">
        <v>2550</v>
      </c>
      <c r="JS15">
        <v>2322</v>
      </c>
      <c r="JT15">
        <v>2126</v>
      </c>
      <c r="JU15">
        <v>1807</v>
      </c>
      <c r="JV15">
        <v>1705</v>
      </c>
      <c r="JW15">
        <v>1489</v>
      </c>
      <c r="JX15">
        <v>1213</v>
      </c>
      <c r="JY15">
        <v>1004</v>
      </c>
      <c r="JZ15">
        <v>647</v>
      </c>
      <c r="KA15">
        <v>557</v>
      </c>
      <c r="KB15">
        <v>464</v>
      </c>
      <c r="KC15">
        <v>371</v>
      </c>
      <c r="KD15">
        <v>253</v>
      </c>
      <c r="KE15">
        <v>206</v>
      </c>
      <c r="KF15">
        <v>126</v>
      </c>
      <c r="KG15">
        <v>89</v>
      </c>
      <c r="KH15">
        <v>69</v>
      </c>
      <c r="KI15">
        <v>26</v>
      </c>
      <c r="KJ15">
        <v>50</v>
      </c>
      <c r="KL15">
        <v>6</v>
      </c>
      <c r="KM15" t="s">
        <v>16</v>
      </c>
      <c r="KN15">
        <v>4447</v>
      </c>
      <c r="KO15">
        <v>4734</v>
      </c>
      <c r="KP15">
        <v>5074</v>
      </c>
      <c r="KQ15">
        <v>5351</v>
      </c>
      <c r="KR15">
        <v>5445</v>
      </c>
      <c r="KS15">
        <v>5678</v>
      </c>
      <c r="KT15">
        <v>6021</v>
      </c>
      <c r="KU15">
        <v>5714</v>
      </c>
      <c r="KV15">
        <v>5829</v>
      </c>
      <c r="KW15">
        <v>5888</v>
      </c>
      <c r="KX15">
        <v>5794</v>
      </c>
      <c r="KY15">
        <v>5727</v>
      </c>
      <c r="KZ15">
        <v>5646</v>
      </c>
      <c r="LA15">
        <v>5574</v>
      </c>
      <c r="LB15">
        <v>5538</v>
      </c>
      <c r="LC15">
        <v>5241</v>
      </c>
      <c r="LD15">
        <v>5202</v>
      </c>
      <c r="LE15">
        <v>5305</v>
      </c>
      <c r="LF15">
        <v>5307</v>
      </c>
      <c r="LG15">
        <v>5794</v>
      </c>
      <c r="LH15">
        <v>6119</v>
      </c>
      <c r="LI15">
        <v>6630</v>
      </c>
      <c r="LJ15">
        <v>6612</v>
      </c>
      <c r="LK15">
        <v>6801</v>
      </c>
      <c r="LL15">
        <v>7033</v>
      </c>
      <c r="LM15">
        <v>7070</v>
      </c>
      <c r="LN15">
        <v>7195</v>
      </c>
      <c r="LO15">
        <v>7075</v>
      </c>
      <c r="LP15">
        <v>7051</v>
      </c>
      <c r="LQ15">
        <v>7108</v>
      </c>
      <c r="LR15">
        <v>7068</v>
      </c>
      <c r="LS15">
        <v>6643</v>
      </c>
      <c r="LT15">
        <v>6661</v>
      </c>
      <c r="LU15">
        <v>6961</v>
      </c>
      <c r="LV15">
        <v>7131</v>
      </c>
      <c r="LW15">
        <v>7303</v>
      </c>
      <c r="LX15">
        <v>7240</v>
      </c>
      <c r="LY15">
        <v>6764</v>
      </c>
      <c r="LZ15">
        <v>6706</v>
      </c>
      <c r="MA15">
        <v>6500</v>
      </c>
      <c r="MB15">
        <v>6610</v>
      </c>
      <c r="MC15">
        <v>6629</v>
      </c>
      <c r="MD15">
        <v>6823</v>
      </c>
      <c r="ME15">
        <v>6424</v>
      </c>
      <c r="MF15">
        <v>6281</v>
      </c>
      <c r="MG15">
        <v>5609</v>
      </c>
      <c r="MH15">
        <v>5822</v>
      </c>
      <c r="MI15">
        <v>5813</v>
      </c>
      <c r="MJ15">
        <v>6048</v>
      </c>
      <c r="MK15">
        <v>6074</v>
      </c>
      <c r="ML15">
        <v>6420</v>
      </c>
      <c r="MM15">
        <v>6558</v>
      </c>
      <c r="MN15">
        <v>6568</v>
      </c>
      <c r="MO15">
        <v>6381</v>
      </c>
      <c r="MP15">
        <v>6560</v>
      </c>
      <c r="MQ15">
        <v>6490</v>
      </c>
      <c r="MR15">
        <v>6422</v>
      </c>
      <c r="MS15">
        <v>6510</v>
      </c>
      <c r="MT15">
        <v>6395</v>
      </c>
      <c r="MU15">
        <v>6319</v>
      </c>
      <c r="MV15">
        <v>5997</v>
      </c>
      <c r="MW15">
        <v>6355</v>
      </c>
      <c r="MX15">
        <v>6492</v>
      </c>
      <c r="MY15">
        <v>6262</v>
      </c>
      <c r="MZ15">
        <v>6370</v>
      </c>
      <c r="NA15">
        <v>6304</v>
      </c>
      <c r="NB15">
        <v>6387</v>
      </c>
      <c r="NC15">
        <v>6410</v>
      </c>
      <c r="ND15">
        <v>6463</v>
      </c>
      <c r="NE15">
        <v>6715</v>
      </c>
      <c r="NF15">
        <v>6779</v>
      </c>
      <c r="NG15">
        <v>6772</v>
      </c>
      <c r="NH15">
        <v>6509</v>
      </c>
      <c r="NI15">
        <v>5656</v>
      </c>
      <c r="NJ15">
        <v>4526</v>
      </c>
      <c r="NK15">
        <v>4186</v>
      </c>
      <c r="NL15">
        <v>3394</v>
      </c>
      <c r="NM15">
        <v>4616</v>
      </c>
      <c r="NN15">
        <v>3302</v>
      </c>
      <c r="NO15">
        <v>3579</v>
      </c>
      <c r="NP15">
        <v>3405</v>
      </c>
      <c r="NQ15">
        <v>3090</v>
      </c>
      <c r="NR15">
        <v>2808</v>
      </c>
      <c r="NS15">
        <v>2612</v>
      </c>
      <c r="NT15">
        <v>2379</v>
      </c>
      <c r="NU15">
        <v>2090</v>
      </c>
      <c r="NV15">
        <v>1947</v>
      </c>
      <c r="NW15">
        <v>1853</v>
      </c>
      <c r="NX15">
        <v>1693</v>
      </c>
      <c r="NY15">
        <v>1429</v>
      </c>
      <c r="NZ15">
        <v>1233</v>
      </c>
      <c r="OA15">
        <v>978</v>
      </c>
      <c r="OB15">
        <v>761</v>
      </c>
      <c r="OC15">
        <v>625</v>
      </c>
      <c r="OD15">
        <v>453</v>
      </c>
      <c r="OE15">
        <v>320</v>
      </c>
      <c r="OF15">
        <v>241</v>
      </c>
      <c r="OG15">
        <v>151</v>
      </c>
      <c r="OH15">
        <v>98</v>
      </c>
      <c r="OI15">
        <v>48</v>
      </c>
      <c r="OJ15">
        <v>71</v>
      </c>
      <c r="OL15">
        <v>6</v>
      </c>
      <c r="OM15" t="s">
        <v>16</v>
      </c>
      <c r="ON15">
        <v>4346</v>
      </c>
      <c r="OO15">
        <v>4382</v>
      </c>
      <c r="OP15">
        <v>4401</v>
      </c>
      <c r="OQ15">
        <v>4434</v>
      </c>
      <c r="OR15">
        <v>4455</v>
      </c>
      <c r="OS15">
        <v>4490</v>
      </c>
      <c r="OT15">
        <v>4508</v>
      </c>
      <c r="OU15">
        <v>4529</v>
      </c>
      <c r="OV15">
        <v>4540</v>
      </c>
      <c r="OW15">
        <v>4559</v>
      </c>
      <c r="OX15">
        <v>4570</v>
      </c>
      <c r="OY15">
        <v>4575</v>
      </c>
      <c r="OZ15">
        <v>4693</v>
      </c>
      <c r="PA15">
        <v>4979</v>
      </c>
      <c r="PB15">
        <v>5288</v>
      </c>
      <c r="PC15">
        <v>5554</v>
      </c>
      <c r="PD15">
        <v>5707</v>
      </c>
      <c r="PE15">
        <v>5933</v>
      </c>
      <c r="PF15">
        <v>6307</v>
      </c>
      <c r="PG15">
        <v>6249</v>
      </c>
      <c r="PH15">
        <v>6691</v>
      </c>
      <c r="PI15">
        <v>6914</v>
      </c>
      <c r="PJ15">
        <v>6883</v>
      </c>
      <c r="PK15">
        <v>6925</v>
      </c>
      <c r="PL15">
        <v>6958</v>
      </c>
      <c r="PM15">
        <v>6869</v>
      </c>
      <c r="PN15">
        <v>6901</v>
      </c>
      <c r="PO15">
        <v>6706</v>
      </c>
      <c r="PP15">
        <v>6619</v>
      </c>
      <c r="PQ15">
        <v>6716</v>
      </c>
      <c r="PR15">
        <v>6742</v>
      </c>
      <c r="PS15">
        <v>6906</v>
      </c>
      <c r="PT15">
        <v>6820</v>
      </c>
      <c r="PU15">
        <v>7063</v>
      </c>
      <c r="PV15">
        <v>7108</v>
      </c>
      <c r="PW15">
        <v>7237</v>
      </c>
      <c r="PX15">
        <v>7379</v>
      </c>
      <c r="PY15">
        <v>7335</v>
      </c>
      <c r="PZ15">
        <v>7447</v>
      </c>
      <c r="QA15">
        <v>7305</v>
      </c>
      <c r="QB15">
        <v>7288</v>
      </c>
      <c r="QC15">
        <v>7227</v>
      </c>
      <c r="QD15">
        <v>7172</v>
      </c>
      <c r="QE15">
        <v>6766</v>
      </c>
      <c r="QF15">
        <v>6785</v>
      </c>
      <c r="QG15">
        <v>7024</v>
      </c>
      <c r="QH15">
        <v>7168</v>
      </c>
      <c r="QI15">
        <v>7329</v>
      </c>
      <c r="QJ15">
        <v>7214</v>
      </c>
      <c r="QK15">
        <v>6766</v>
      </c>
      <c r="QL15">
        <v>6689</v>
      </c>
      <c r="QM15">
        <v>6495</v>
      </c>
      <c r="QN15">
        <v>6568</v>
      </c>
      <c r="QO15">
        <v>6557</v>
      </c>
      <c r="QP15">
        <v>6711</v>
      </c>
      <c r="QQ15">
        <v>6337</v>
      </c>
      <c r="QR15">
        <v>6167</v>
      </c>
      <c r="QS15">
        <v>5517</v>
      </c>
      <c r="QT15">
        <v>5711</v>
      </c>
      <c r="QU15">
        <v>5692</v>
      </c>
      <c r="QV15">
        <v>5913</v>
      </c>
      <c r="QW15">
        <v>5925</v>
      </c>
      <c r="QX15">
        <v>6242</v>
      </c>
      <c r="QY15">
        <v>6353</v>
      </c>
      <c r="QZ15">
        <v>6356</v>
      </c>
      <c r="RA15">
        <v>6182</v>
      </c>
      <c r="RB15">
        <v>6318</v>
      </c>
      <c r="RC15">
        <v>6241</v>
      </c>
      <c r="RD15">
        <v>6147</v>
      </c>
      <c r="RE15">
        <v>6174</v>
      </c>
      <c r="RF15">
        <v>6027</v>
      </c>
      <c r="RG15">
        <v>5921</v>
      </c>
      <c r="RH15">
        <v>5583</v>
      </c>
      <c r="RI15">
        <v>5847</v>
      </c>
      <c r="RJ15">
        <v>5907</v>
      </c>
      <c r="RK15">
        <v>5630</v>
      </c>
      <c r="RL15">
        <v>5662</v>
      </c>
      <c r="RM15">
        <v>5505</v>
      </c>
      <c r="RN15">
        <v>5472</v>
      </c>
      <c r="RO15">
        <v>5369</v>
      </c>
      <c r="RP15">
        <v>5288</v>
      </c>
      <c r="RQ15">
        <v>5337</v>
      </c>
      <c r="RR15">
        <v>5217</v>
      </c>
      <c r="RS15">
        <v>5007</v>
      </c>
      <c r="RT15">
        <v>4634</v>
      </c>
      <c r="RU15">
        <v>3817</v>
      </c>
      <c r="RV15">
        <v>2875</v>
      </c>
      <c r="RW15">
        <v>2486</v>
      </c>
      <c r="RX15">
        <v>1861</v>
      </c>
      <c r="RY15">
        <v>2291</v>
      </c>
      <c r="RZ15">
        <v>1462</v>
      </c>
      <c r="SA15">
        <v>1392</v>
      </c>
      <c r="SB15">
        <v>1145</v>
      </c>
      <c r="SC15">
        <v>874</v>
      </c>
      <c r="SD15">
        <v>647</v>
      </c>
      <c r="SE15">
        <v>493</v>
      </c>
      <c r="SF15">
        <v>356</v>
      </c>
      <c r="SG15">
        <v>227</v>
      </c>
      <c r="SH15">
        <v>163</v>
      </c>
      <c r="SI15">
        <v>115</v>
      </c>
      <c r="SJ15">
        <v>170</v>
      </c>
      <c r="SL15">
        <v>6</v>
      </c>
      <c r="SM15" t="s">
        <v>16</v>
      </c>
      <c r="SN15">
        <v>0</v>
      </c>
      <c r="SO15">
        <v>-184602.28303285758</v>
      </c>
      <c r="SP15">
        <v>-355653.44835727784</v>
      </c>
      <c r="SQ15">
        <v>-519237.07242699782</v>
      </c>
      <c r="SR15">
        <v>-677842.51098803326</v>
      </c>
      <c r="SS15">
        <v>-841751.69495424302</v>
      </c>
      <c r="ST15">
        <v>-1015241.6454248743</v>
      </c>
      <c r="SU15">
        <v>-1191364.6066839981</v>
      </c>
      <c r="SV15">
        <v>-1363800.5326676851</v>
      </c>
      <c r="SW15">
        <v>-1544499.5681717135</v>
      </c>
      <c r="SX15">
        <v>-1733399.337896667</v>
      </c>
      <c r="SY15">
        <v>-1931115.6914577619</v>
      </c>
      <c r="SZ15">
        <v>-2129835.8666031621</v>
      </c>
      <c r="TA15">
        <v>0</v>
      </c>
      <c r="TB15">
        <v>-11183400.31084596</v>
      </c>
      <c r="TC15">
        <v>-20305183.933103688</v>
      </c>
      <c r="TD15">
        <v>-28325384.176605329</v>
      </c>
      <c r="TE15">
        <v>-34892707.810238406</v>
      </c>
      <c r="TF15">
        <v>-39128382.263111383</v>
      </c>
      <c r="TG15">
        <v>-41135412.213893488</v>
      </c>
      <c r="TH15">
        <v>-41655445.220300205</v>
      </c>
      <c r="TI15">
        <v>-41674758.406330995</v>
      </c>
      <c r="TJ15">
        <v>-41872253.940363497</v>
      </c>
      <c r="TK15">
        <v>-42163835.822469458</v>
      </c>
      <c r="TL15">
        <v>-42525922.993962295</v>
      </c>
      <c r="TM15">
        <v>-42970556.43082276</v>
      </c>
      <c r="TN15">
        <v>0</v>
      </c>
      <c r="TO15">
        <v>7847342.337362472</v>
      </c>
      <c r="TP15">
        <v>11238739.319744769</v>
      </c>
      <c r="TQ15">
        <v>13275708.164118346</v>
      </c>
      <c r="TR15">
        <v>13557364.582197715</v>
      </c>
      <c r="TS15">
        <v>10173906.462546181</v>
      </c>
      <c r="TT15">
        <v>3576617.2145272577</v>
      </c>
      <c r="TU15">
        <v>-6293720.0838098796</v>
      </c>
      <c r="TV15">
        <v>-17008792.795381762</v>
      </c>
      <c r="TW15">
        <v>-27587025.200613156</v>
      </c>
      <c r="TX15">
        <v>-39866245.101411387</v>
      </c>
      <c r="TY15">
        <v>-50705350.435202837</v>
      </c>
      <c r="TZ15">
        <v>-59869753.095092043</v>
      </c>
      <c r="UA15">
        <v>0</v>
      </c>
      <c r="UB15">
        <v>1002213.7295966595</v>
      </c>
      <c r="UC15">
        <v>1968288.5514450327</v>
      </c>
      <c r="UD15">
        <v>3031420.823513465</v>
      </c>
      <c r="UE15">
        <v>4032942.665714269</v>
      </c>
      <c r="UF15">
        <v>5032177.1560228709</v>
      </c>
      <c r="UG15">
        <v>5937527.89596962</v>
      </c>
      <c r="UH15">
        <v>6723462.7506654281</v>
      </c>
      <c r="UI15">
        <v>7441557.5180729311</v>
      </c>
      <c r="UJ15">
        <v>8030701.0442832448</v>
      </c>
      <c r="UK15">
        <v>8642994.2876738347</v>
      </c>
      <c r="UL15">
        <v>9096091.4305570126</v>
      </c>
      <c r="UM15">
        <v>9380766.4745601304</v>
      </c>
      <c r="UN15">
        <v>0</v>
      </c>
      <c r="UO15">
        <v>2119636.5804568655</v>
      </c>
      <c r="UP15">
        <v>4800116.8958622348</v>
      </c>
      <c r="UQ15">
        <v>7886467.0537478998</v>
      </c>
      <c r="UR15">
        <v>11107288.87860175</v>
      </c>
      <c r="US15">
        <v>14078681.292861208</v>
      </c>
      <c r="UT15">
        <v>17091089.753082011</v>
      </c>
      <c r="UU15">
        <v>19432663.561886065</v>
      </c>
      <c r="UV15">
        <v>22714566.993157826</v>
      </c>
      <c r="UW15">
        <v>24653501.517687567</v>
      </c>
      <c r="UX15">
        <v>27096342.29297217</v>
      </c>
      <c r="UY15">
        <v>29674705.164627604</v>
      </c>
      <c r="UZ15">
        <v>32745335.793964922</v>
      </c>
      <c r="VA15">
        <v>0</v>
      </c>
      <c r="VB15">
        <v>5099129.1725334972</v>
      </c>
      <c r="VC15">
        <v>10677118.13117115</v>
      </c>
      <c r="VD15">
        <v>16589693.129439656</v>
      </c>
      <c r="VE15">
        <v>22393523.658576299</v>
      </c>
      <c r="VF15">
        <v>27678803.606441505</v>
      </c>
      <c r="VG15">
        <v>33427861.91417243</v>
      </c>
      <c r="VH15">
        <v>38979944.696640193</v>
      </c>
      <c r="VI15">
        <v>44526651.560734995</v>
      </c>
      <c r="VJ15">
        <v>49815431.887317851</v>
      </c>
      <c r="VK15">
        <v>54818196.881179318</v>
      </c>
      <c r="VL15">
        <v>59487919.831286021</v>
      </c>
      <c r="VM15">
        <v>63824108.348929517</v>
      </c>
      <c r="VN15">
        <v>0</v>
      </c>
      <c r="VO15">
        <v>7154132.0075180419</v>
      </c>
      <c r="VP15">
        <v>17287010.152125821</v>
      </c>
      <c r="VQ15">
        <v>29473880.416369405</v>
      </c>
      <c r="VR15">
        <v>42459379.386330307</v>
      </c>
      <c r="VS15">
        <v>55702437.41974543</v>
      </c>
      <c r="VT15">
        <v>68523234.656245232</v>
      </c>
      <c r="VU15">
        <v>78089744.957953125</v>
      </c>
      <c r="VV15">
        <v>93622334.651467532</v>
      </c>
      <c r="VW15">
        <v>101269072.58562572</v>
      </c>
      <c r="VX15">
        <v>111990842.29573156</v>
      </c>
      <c r="VY15">
        <v>123685742.36362915</v>
      </c>
      <c r="VZ15">
        <v>139569128.00796571</v>
      </c>
      <c r="WA15">
        <v>0</v>
      </c>
      <c r="WB15">
        <v>2060217.787534378</v>
      </c>
      <c r="WC15">
        <v>4096183.6008922299</v>
      </c>
      <c r="WD15">
        <v>6067791.5260970509</v>
      </c>
      <c r="WE15">
        <v>7971239.66500693</v>
      </c>
      <c r="WF15">
        <v>9728117.6426397134</v>
      </c>
      <c r="WG15">
        <v>11265727.97306536</v>
      </c>
      <c r="WH15">
        <v>12292979.744499821</v>
      </c>
      <c r="WI15">
        <v>13995566.544147652</v>
      </c>
      <c r="WJ15">
        <v>14559441.276505588</v>
      </c>
      <c r="WK15">
        <v>15677119.190859813</v>
      </c>
      <c r="WL15">
        <v>16941892.420998637</v>
      </c>
      <c r="WM15">
        <v>18699454.35802047</v>
      </c>
      <c r="WN15">
        <v>0</v>
      </c>
      <c r="WO15">
        <v>13914669.021123091</v>
      </c>
      <c r="WP15">
        <v>29406619.269780271</v>
      </c>
      <c r="WQ15">
        <v>47480339.864253499</v>
      </c>
      <c r="WR15">
        <v>65951188.515200838</v>
      </c>
      <c r="WS15">
        <v>82423989.62219131</v>
      </c>
      <c r="WT15">
        <v>97671405.547743514</v>
      </c>
      <c r="WU15">
        <v>106378265.80085057</v>
      </c>
      <c r="WV15">
        <v>122253325.53320046</v>
      </c>
      <c r="WW15">
        <v>127324369.6022716</v>
      </c>
      <c r="WX15">
        <v>134462014.68663919</v>
      </c>
      <c r="WY15">
        <v>143723962.0904755</v>
      </c>
      <c r="WZ15">
        <v>159248647.5909228</v>
      </c>
      <c r="XA15">
        <v>6</v>
      </c>
      <c r="XB15" t="s">
        <v>16</v>
      </c>
      <c r="XC15">
        <v>0</v>
      </c>
      <c r="XD15">
        <v>656382.6623865302</v>
      </c>
      <c r="XE15">
        <v>1274465.1891986509</v>
      </c>
      <c r="XF15">
        <v>1855921.6423739251</v>
      </c>
      <c r="XG15">
        <v>2402926.9528453723</v>
      </c>
      <c r="XH15">
        <v>2913247.9984890469</v>
      </c>
      <c r="XI15">
        <v>3387653.5839272374</v>
      </c>
      <c r="XJ15">
        <v>3830591.115141551</v>
      </c>
      <c r="XK15">
        <v>4242944.8164730221</v>
      </c>
      <c r="XL15">
        <v>4622786.7154366095</v>
      </c>
      <c r="XM15">
        <v>4973908.9087239662</v>
      </c>
      <c r="XN15">
        <v>5300040.3933276795</v>
      </c>
      <c r="XO15">
        <v>5602632.7919422993</v>
      </c>
      <c r="XP15">
        <v>0</v>
      </c>
      <c r="XQ15">
        <v>28044.471801184889</v>
      </c>
      <c r="XR15">
        <v>28044.471801184889</v>
      </c>
      <c r="XS15">
        <v>28044.471801184889</v>
      </c>
      <c r="XT15">
        <v>28044.471801184889</v>
      </c>
      <c r="XU15">
        <v>28044.471801184889</v>
      </c>
      <c r="XV15">
        <v>503164.49341057299</v>
      </c>
      <c r="XW15">
        <v>1269604.874019701</v>
      </c>
      <c r="XX15">
        <v>1991216.3145321372</v>
      </c>
      <c r="XY15">
        <v>2488623.0143501824</v>
      </c>
      <c r="XZ15">
        <v>2790668.3764885436</v>
      </c>
      <c r="YA15">
        <v>2938346.1408091742</v>
      </c>
      <c r="YB15">
        <v>2981308.9330372824</v>
      </c>
      <c r="YC15">
        <v>0</v>
      </c>
      <c r="YD15">
        <v>9476647.4838557467</v>
      </c>
      <c r="YE15">
        <v>14694748.254163459</v>
      </c>
      <c r="YF15">
        <v>19417539.510905646</v>
      </c>
      <c r="YG15">
        <v>22992453.866507649</v>
      </c>
      <c r="YH15">
        <v>24992139.647046406</v>
      </c>
      <c r="YI15">
        <v>25227091.558952905</v>
      </c>
      <c r="YJ15">
        <v>25227091.558952905</v>
      </c>
      <c r="YK15">
        <v>25227091.558952905</v>
      </c>
      <c r="YL15">
        <v>25227091.558952905</v>
      </c>
      <c r="YM15">
        <v>25227091.558952905</v>
      </c>
      <c r="YN15">
        <v>25227091.558952905</v>
      </c>
      <c r="YO15">
        <v>25227091.558952905</v>
      </c>
      <c r="YP15">
        <v>0</v>
      </c>
      <c r="YQ15">
        <v>1326456.897161531</v>
      </c>
      <c r="YR15">
        <v>2633829.1227121791</v>
      </c>
      <c r="YS15">
        <v>3962862.387864212</v>
      </c>
      <c r="YT15">
        <v>5256427.771557794</v>
      </c>
      <c r="YU15">
        <v>6562829.1639572047</v>
      </c>
      <c r="YV15">
        <v>7786547.5392681351</v>
      </c>
      <c r="YW15">
        <v>8889958.7685306314</v>
      </c>
      <c r="YX15">
        <v>9923115.2123032454</v>
      </c>
      <c r="YY15">
        <v>10840545.384889834</v>
      </c>
      <c r="YZ15">
        <v>11772049.091492308</v>
      </c>
      <c r="ZA15">
        <v>12561154.888977468</v>
      </c>
      <c r="ZB15">
        <v>13247878.087961882</v>
      </c>
      <c r="ZC15">
        <v>0</v>
      </c>
      <c r="ZD15">
        <v>2816600.9245184814</v>
      </c>
      <c r="ZE15">
        <v>5928737.5392328538</v>
      </c>
      <c r="ZF15">
        <v>9364607.6041459534</v>
      </c>
      <c r="ZG15">
        <v>12839957.100961443</v>
      </c>
      <c r="ZH15">
        <v>16130273.499138094</v>
      </c>
      <c r="ZI15">
        <v>19462976.648428474</v>
      </c>
      <c r="ZJ15">
        <v>22159304.040477633</v>
      </c>
      <c r="ZK15">
        <v>25676541.770192049</v>
      </c>
      <c r="ZL15">
        <v>27953505.084319063</v>
      </c>
      <c r="ZM15">
        <v>30634264.861297458</v>
      </c>
      <c r="ZN15">
        <v>33398863.202111773</v>
      </c>
      <c r="ZO15">
        <v>36628770.677071258</v>
      </c>
      <c r="ZP15">
        <v>0</v>
      </c>
      <c r="ZQ15">
        <v>6439610.0350072719</v>
      </c>
      <c r="ZR15">
        <v>13169200.926010866</v>
      </c>
      <c r="ZS15">
        <v>20040576.860139791</v>
      </c>
      <c r="ZT15">
        <v>26734763.190455392</v>
      </c>
      <c r="ZU15">
        <v>32867094.179564238</v>
      </c>
      <c r="ZV15">
        <v>39373272.652780227</v>
      </c>
      <c r="ZW15">
        <v>45655304.72723119</v>
      </c>
      <c r="ZX15">
        <v>51924956.046400666</v>
      </c>
      <c r="ZY15">
        <v>57825833.502685666</v>
      </c>
      <c r="ZZ15">
        <v>63488344.32516095</v>
      </c>
      <c r="AAA15">
        <v>68814900.213788107</v>
      </c>
      <c r="AAB15">
        <v>73876117.163219973</v>
      </c>
      <c r="AAC15">
        <v>0</v>
      </c>
      <c r="AAD15">
        <v>7224099.6694577038</v>
      </c>
      <c r="AAE15">
        <v>17393001.050136253</v>
      </c>
      <c r="AAF15">
        <v>29579871.314379837</v>
      </c>
      <c r="AAG15">
        <v>42572184.481769107</v>
      </c>
      <c r="AAH15">
        <v>55823963.608723193</v>
      </c>
      <c r="AAI15">
        <v>68699743.148283795</v>
      </c>
      <c r="AAJ15">
        <v>78350237.730929911</v>
      </c>
      <c r="AAK15">
        <v>93882827.424444303</v>
      </c>
      <c r="AAL15">
        <v>101621096.95903258</v>
      </c>
      <c r="AAM15">
        <v>112342866.66913845</v>
      </c>
      <c r="AAN15">
        <v>124037766.73703603</v>
      </c>
      <c r="AAO15">
        <v>139921152.3813726</v>
      </c>
      <c r="AAP15">
        <v>0</v>
      </c>
      <c r="AAQ15">
        <v>3241460.5687935702</v>
      </c>
      <c r="AAR15">
        <v>6284461.1546504265</v>
      </c>
      <c r="AAS15">
        <v>9205914.0663526561</v>
      </c>
      <c r="AAT15">
        <v>11930915.768011644</v>
      </c>
      <c r="AAU15">
        <v>14492465.849923095</v>
      </c>
      <c r="AAV15">
        <v>16834960.501577873</v>
      </c>
      <c r="AAW15">
        <v>18776678.79276669</v>
      </c>
      <c r="AAX15">
        <v>21183691.61652308</v>
      </c>
      <c r="AAY15">
        <v>22630733.940717176</v>
      </c>
      <c r="AAZ15">
        <v>24456067.26076952</v>
      </c>
      <c r="ABA15">
        <v>26364312.643105682</v>
      </c>
      <c r="ABB15">
        <v>28604696.036233559</v>
      </c>
      <c r="ABC15">
        <v>0</v>
      </c>
      <c r="ABD15">
        <v>31209302.712982021</v>
      </c>
      <c r="ABE15">
        <v>61406487.707905881</v>
      </c>
      <c r="ABF15">
        <v>93455337.857963189</v>
      </c>
      <c r="ABG15">
        <v>124757673.60390958</v>
      </c>
      <c r="ABH15">
        <v>153810058.41864246</v>
      </c>
      <c r="ABI15">
        <v>181275410.1266292</v>
      </c>
      <c r="ABJ15">
        <v>204158771.6080502</v>
      </c>
      <c r="ABK15">
        <v>234052384.75982139</v>
      </c>
      <c r="ABL15">
        <v>253210216.16038403</v>
      </c>
      <c r="ABM15">
        <v>275685261.05202407</v>
      </c>
      <c r="ABN15">
        <v>298642475.77810884</v>
      </c>
      <c r="ABO15">
        <v>326089647.62979168</v>
      </c>
      <c r="ABQ15">
        <v>6</v>
      </c>
      <c r="ABR15" t="s">
        <v>16</v>
      </c>
      <c r="ABS15">
        <v>0</v>
      </c>
      <c r="ABT15">
        <v>1252840.4232382146</v>
      </c>
      <c r="ABU15">
        <v>2451585.9858895629</v>
      </c>
      <c r="ABV15">
        <v>3582817.5739608575</v>
      </c>
      <c r="ABW15">
        <v>4642015.9311389606</v>
      </c>
      <c r="ABX15">
        <v>5601960.5711969836</v>
      </c>
      <c r="ABY15">
        <v>6554809.8849779917</v>
      </c>
      <c r="ABZ15">
        <v>7424059.9236015007</v>
      </c>
      <c r="ACA15">
        <v>8257223.2493106155</v>
      </c>
      <c r="ACB15">
        <v>9032980.3767039087</v>
      </c>
      <c r="ACC15">
        <v>9724789.7727311198</v>
      </c>
      <c r="ACD15">
        <v>10428636.140032571</v>
      </c>
      <c r="ACE15">
        <v>11120301.281561613</v>
      </c>
      <c r="ACG15">
        <v>6</v>
      </c>
      <c r="ACH15" t="s">
        <v>16</v>
      </c>
      <c r="ACI15">
        <v>209799</v>
      </c>
      <c r="ACJ15">
        <v>3666388</v>
      </c>
      <c r="ACK15">
        <v>5.7222257982515762E-2</v>
      </c>
      <c r="ACM15">
        <v>6</v>
      </c>
      <c r="ACN15" t="s">
        <v>16</v>
      </c>
      <c r="ACO15">
        <v>2180</v>
      </c>
      <c r="ACP15">
        <v>1167</v>
      </c>
      <c r="ACQ15">
        <v>869</v>
      </c>
      <c r="ACR15">
        <v>5081</v>
      </c>
      <c r="ACS15">
        <v>14264</v>
      </c>
      <c r="ACT15">
        <v>8639</v>
      </c>
      <c r="ACU15">
        <v>4233</v>
      </c>
      <c r="ACV15">
        <v>2463</v>
      </c>
      <c r="ACW15">
        <v>1509</v>
      </c>
      <c r="ACX15">
        <v>1268</v>
      </c>
      <c r="ACY15">
        <v>1121</v>
      </c>
      <c r="ACZ15">
        <v>929</v>
      </c>
      <c r="ADA15">
        <v>1030</v>
      </c>
      <c r="ADB15">
        <v>833</v>
      </c>
      <c r="ADC15">
        <v>449</v>
      </c>
      <c r="ADD15">
        <v>444</v>
      </c>
      <c r="ADF15">
        <v>6</v>
      </c>
      <c r="ADG15" t="s">
        <v>16</v>
      </c>
      <c r="ADH15">
        <v>2026</v>
      </c>
      <c r="ADI15">
        <v>1045</v>
      </c>
      <c r="ADJ15">
        <v>702</v>
      </c>
      <c r="ADK15">
        <v>3173</v>
      </c>
      <c r="ADL15">
        <v>11482</v>
      </c>
      <c r="ADM15">
        <v>8474</v>
      </c>
      <c r="ADN15">
        <v>4153</v>
      </c>
      <c r="ADO15">
        <v>2270</v>
      </c>
      <c r="ADP15">
        <v>1411</v>
      </c>
      <c r="ADQ15">
        <v>1139</v>
      </c>
      <c r="ADR15">
        <v>1110</v>
      </c>
      <c r="ADS15">
        <v>769</v>
      </c>
      <c r="ADT15">
        <v>731</v>
      </c>
      <c r="ADU15">
        <v>639</v>
      </c>
      <c r="ADV15">
        <v>363</v>
      </c>
      <c r="ADW15">
        <v>386</v>
      </c>
      <c r="ADY15">
        <v>6</v>
      </c>
      <c r="ADZ15" t="s">
        <v>16</v>
      </c>
      <c r="AEA15">
        <v>154</v>
      </c>
      <c r="AEB15">
        <v>122</v>
      </c>
      <c r="AEC15">
        <v>167</v>
      </c>
      <c r="AED15">
        <v>1908</v>
      </c>
      <c r="AEE15">
        <v>2782</v>
      </c>
      <c r="AEF15">
        <v>165</v>
      </c>
      <c r="AEG15">
        <v>80</v>
      </c>
      <c r="AEH15">
        <v>193</v>
      </c>
      <c r="AEI15">
        <v>98</v>
      </c>
      <c r="AEJ15">
        <v>129</v>
      </c>
      <c r="AEK15">
        <v>11</v>
      </c>
      <c r="AEL15">
        <v>160</v>
      </c>
      <c r="AEM15">
        <v>299</v>
      </c>
      <c r="AEN15">
        <v>194</v>
      </c>
      <c r="AEO15">
        <v>86</v>
      </c>
      <c r="AEP15">
        <v>58</v>
      </c>
      <c r="AER15">
        <v>6</v>
      </c>
      <c r="AES15" t="s">
        <v>16</v>
      </c>
      <c r="AET15">
        <v>6114.5434898143949</v>
      </c>
      <c r="AEU15">
        <v>6158.6366517584966</v>
      </c>
      <c r="AEV15">
        <v>7820.423421643115</v>
      </c>
      <c r="AEW15">
        <v>5081.0607013454928</v>
      </c>
      <c r="AEX15">
        <v>62.956070924137784</v>
      </c>
      <c r="AEY15">
        <v>2096.3109027270334</v>
      </c>
      <c r="AEZ15">
        <v>3447.8455431193493</v>
      </c>
      <c r="AFA15">
        <v>4357.5095477358063</v>
      </c>
      <c r="AFB15">
        <v>5059.0327529400638</v>
      </c>
      <c r="AFC15">
        <v>5603.7572002656443</v>
      </c>
      <c r="AFD15">
        <v>5181.723255278639</v>
      </c>
      <c r="AFE15">
        <v>4708.9896917592487</v>
      </c>
      <c r="AFF15">
        <v>4255.6885662352624</v>
      </c>
      <c r="AFG15">
        <v>4087.6747138720275</v>
      </c>
      <c r="AFH15">
        <v>3522.9499939170396</v>
      </c>
      <c r="AFI15">
        <v>14302.132324689321</v>
      </c>
      <c r="AFK15">
        <v>6</v>
      </c>
      <c r="AFL15" t="s">
        <v>16</v>
      </c>
      <c r="AFM15">
        <v>11276.023804905046</v>
      </c>
      <c r="AFN15">
        <v>11009.376277717914</v>
      </c>
      <c r="AFO15">
        <v>11891.133590914435</v>
      </c>
      <c r="AFP15">
        <v>6645.220642960292</v>
      </c>
      <c r="AFQ15">
        <v>2440.9422038389644</v>
      </c>
      <c r="AFR15">
        <v>2356.8719112865419</v>
      </c>
      <c r="AFS15">
        <v>2384.8720559171898</v>
      </c>
      <c r="AFT15">
        <v>2405.0284667910128</v>
      </c>
      <c r="AFU15">
        <v>2432.396845741368</v>
      </c>
      <c r="AFV15">
        <v>2460.3429209449432</v>
      </c>
      <c r="AFW15">
        <v>3303.1806615548776</v>
      </c>
      <c r="AFX15">
        <v>3312.9817768714929</v>
      </c>
      <c r="AFY15">
        <v>3319.3090428445539</v>
      </c>
      <c r="AFZ15">
        <v>4778.0989436456239</v>
      </c>
      <c r="AGA15">
        <v>4785.49313170188</v>
      </c>
      <c r="AGB15">
        <v>14504.371269241241</v>
      </c>
      <c r="AGD15">
        <v>6</v>
      </c>
      <c r="AGE15" t="s">
        <v>16</v>
      </c>
      <c r="AGF15">
        <v>-5161.4803150906509</v>
      </c>
      <c r="AGG15">
        <v>-4850.7396259594179</v>
      </c>
      <c r="AGH15">
        <v>-4070.7101692713195</v>
      </c>
      <c r="AGI15">
        <v>-1564.1599416147992</v>
      </c>
      <c r="AGJ15">
        <v>-2377.9861329148266</v>
      </c>
      <c r="AGK15">
        <v>-260.56100855950854</v>
      </c>
      <c r="AGL15">
        <v>1062.9734872021595</v>
      </c>
      <c r="AGM15">
        <v>1952.4810809447936</v>
      </c>
      <c r="AGN15">
        <v>2626.6359071986958</v>
      </c>
      <c r="AGO15">
        <v>3143.4142793207011</v>
      </c>
      <c r="AGP15">
        <v>1878.5425937237615</v>
      </c>
      <c r="AGQ15">
        <v>1396.0079148877558</v>
      </c>
      <c r="AGR15">
        <v>936.37952339070853</v>
      </c>
      <c r="AGS15">
        <v>-690.42422977359638</v>
      </c>
      <c r="AGT15">
        <v>-1262.5431377848404</v>
      </c>
      <c r="AGU15">
        <v>-202.23894455192021</v>
      </c>
    </row>
    <row r="16" spans="1:879" x14ac:dyDescent="0.25">
      <c r="B16">
        <v>7</v>
      </c>
      <c r="C16" t="s">
        <v>17</v>
      </c>
      <c r="D16">
        <v>1534</v>
      </c>
      <c r="E16">
        <v>1453</v>
      </c>
      <c r="F16">
        <v>1439</v>
      </c>
      <c r="G16">
        <v>1422</v>
      </c>
      <c r="H16">
        <v>1407</v>
      </c>
      <c r="I16">
        <v>1395</v>
      </c>
      <c r="J16">
        <v>1382</v>
      </c>
      <c r="K16">
        <v>1366</v>
      </c>
      <c r="L16">
        <v>1355</v>
      </c>
      <c r="M16">
        <v>1343</v>
      </c>
      <c r="N16">
        <v>1332</v>
      </c>
      <c r="O16">
        <v>1323</v>
      </c>
      <c r="P16">
        <v>1318</v>
      </c>
      <c r="R16">
        <v>7</v>
      </c>
      <c r="S16" t="s">
        <v>17</v>
      </c>
      <c r="T16">
        <v>8991</v>
      </c>
      <c r="U16">
        <v>8672</v>
      </c>
      <c r="V16">
        <v>8288</v>
      </c>
      <c r="W16">
        <v>7930</v>
      </c>
      <c r="X16">
        <v>7678</v>
      </c>
      <c r="Y16">
        <v>7470</v>
      </c>
      <c r="Z16">
        <v>7332</v>
      </c>
      <c r="AA16">
        <v>7268</v>
      </c>
      <c r="AB16">
        <v>7198</v>
      </c>
      <c r="AC16">
        <v>7130</v>
      </c>
      <c r="AD16">
        <v>7065</v>
      </c>
      <c r="AE16">
        <v>7006</v>
      </c>
      <c r="AF16">
        <v>6944</v>
      </c>
      <c r="AH16">
        <v>7</v>
      </c>
      <c r="AI16" t="s">
        <v>17</v>
      </c>
      <c r="AJ16">
        <v>2083</v>
      </c>
      <c r="AK16">
        <v>1932</v>
      </c>
      <c r="AL16">
        <v>1916</v>
      </c>
      <c r="AM16">
        <v>1875</v>
      </c>
      <c r="AN16">
        <v>1752</v>
      </c>
      <c r="AO16">
        <v>1692</v>
      </c>
      <c r="AP16">
        <v>1610</v>
      </c>
      <c r="AQ16">
        <v>1531</v>
      </c>
      <c r="AR16">
        <v>1520</v>
      </c>
      <c r="AS16">
        <v>1507</v>
      </c>
      <c r="AT16">
        <v>1494</v>
      </c>
      <c r="AU16">
        <v>1477</v>
      </c>
      <c r="AV16">
        <v>1467</v>
      </c>
      <c r="AX16">
        <v>7</v>
      </c>
      <c r="AY16" t="s">
        <v>17</v>
      </c>
      <c r="AZ16">
        <v>12564</v>
      </c>
      <c r="BA16">
        <v>12602</v>
      </c>
      <c r="BB16">
        <v>12434</v>
      </c>
      <c r="BC16">
        <v>12291</v>
      </c>
      <c r="BD16">
        <v>12098</v>
      </c>
      <c r="BE16">
        <v>11771</v>
      </c>
      <c r="BF16">
        <v>11466</v>
      </c>
      <c r="BG16">
        <v>11002</v>
      </c>
      <c r="BH16">
        <v>10597</v>
      </c>
      <c r="BI16">
        <v>10199</v>
      </c>
      <c r="BJ16">
        <v>9832</v>
      </c>
      <c r="BK16">
        <v>9575</v>
      </c>
      <c r="BL16">
        <v>9359</v>
      </c>
      <c r="BN16">
        <v>7</v>
      </c>
      <c r="BO16" t="s">
        <v>17</v>
      </c>
      <c r="BP16">
        <v>6441</v>
      </c>
      <c r="BQ16">
        <v>6488</v>
      </c>
      <c r="BR16">
        <v>6489</v>
      </c>
      <c r="BS16">
        <v>6424</v>
      </c>
      <c r="BT16">
        <v>6449</v>
      </c>
      <c r="BU16">
        <v>6434</v>
      </c>
      <c r="BV16">
        <v>6373</v>
      </c>
      <c r="BW16">
        <v>6375</v>
      </c>
      <c r="BX16">
        <v>6226</v>
      </c>
      <c r="BY16">
        <v>6145</v>
      </c>
      <c r="BZ16">
        <v>5950</v>
      </c>
      <c r="CA16">
        <v>5766</v>
      </c>
      <c r="CB16">
        <v>5543</v>
      </c>
      <c r="CD16">
        <v>7</v>
      </c>
      <c r="CE16" t="s">
        <v>17</v>
      </c>
      <c r="CF16">
        <v>6397</v>
      </c>
      <c r="CG16">
        <v>6324</v>
      </c>
      <c r="CH16">
        <v>6434</v>
      </c>
      <c r="CI16">
        <v>6560</v>
      </c>
      <c r="CJ16">
        <v>6607</v>
      </c>
      <c r="CK16">
        <v>6618</v>
      </c>
      <c r="CL16">
        <v>6567</v>
      </c>
      <c r="CM16">
        <v>6584</v>
      </c>
      <c r="CN16">
        <v>6585</v>
      </c>
      <c r="CO16">
        <v>6525</v>
      </c>
      <c r="CP16">
        <v>6518</v>
      </c>
      <c r="CQ16">
        <v>6373</v>
      </c>
      <c r="CR16">
        <v>6281</v>
      </c>
      <c r="CT16">
        <v>7</v>
      </c>
      <c r="CU16" t="s">
        <v>17</v>
      </c>
      <c r="CV16">
        <v>10174</v>
      </c>
      <c r="CW16">
        <v>9958</v>
      </c>
      <c r="CX16">
        <v>9851</v>
      </c>
      <c r="CY16">
        <v>9788</v>
      </c>
      <c r="CZ16">
        <v>9772</v>
      </c>
      <c r="DA16">
        <v>9788</v>
      </c>
      <c r="DB16">
        <v>9858</v>
      </c>
      <c r="DC16">
        <v>9915</v>
      </c>
      <c r="DD16">
        <v>10005</v>
      </c>
      <c r="DE16">
        <v>10073</v>
      </c>
      <c r="DF16">
        <v>10111</v>
      </c>
      <c r="DG16">
        <v>10142</v>
      </c>
      <c r="DH16">
        <v>10113</v>
      </c>
      <c r="DJ16">
        <v>7</v>
      </c>
      <c r="DK16" t="s">
        <v>17</v>
      </c>
      <c r="DL16">
        <v>100487</v>
      </c>
      <c r="DM16">
        <v>99607</v>
      </c>
      <c r="DN16">
        <v>98690</v>
      </c>
      <c r="DO16">
        <v>97819</v>
      </c>
      <c r="DP16">
        <v>96940</v>
      </c>
      <c r="DQ16">
        <v>96292</v>
      </c>
      <c r="DR16">
        <v>95587</v>
      </c>
      <c r="DS16">
        <v>94845</v>
      </c>
      <c r="DT16">
        <v>94184</v>
      </c>
      <c r="DU16">
        <v>93475</v>
      </c>
      <c r="DV16">
        <v>92742</v>
      </c>
      <c r="DW16">
        <v>92112</v>
      </c>
      <c r="DX16">
        <v>91502</v>
      </c>
      <c r="DZ16">
        <v>7</v>
      </c>
      <c r="EA16" t="s">
        <v>17</v>
      </c>
      <c r="EB16">
        <v>30236</v>
      </c>
      <c r="EC16">
        <v>30593</v>
      </c>
      <c r="ED16">
        <v>30417</v>
      </c>
      <c r="EE16">
        <v>29917</v>
      </c>
      <c r="EF16">
        <v>29328</v>
      </c>
      <c r="EG16">
        <v>28539</v>
      </c>
      <c r="EH16">
        <v>27954</v>
      </c>
      <c r="EI16">
        <v>27448</v>
      </c>
      <c r="EJ16">
        <v>27058</v>
      </c>
      <c r="EK16">
        <v>26718</v>
      </c>
      <c r="EL16">
        <v>26707</v>
      </c>
      <c r="EM16">
        <v>26584</v>
      </c>
      <c r="EN16">
        <v>26551</v>
      </c>
      <c r="EP16">
        <v>7</v>
      </c>
      <c r="EQ16" t="s">
        <v>17</v>
      </c>
      <c r="ER16">
        <v>15837</v>
      </c>
      <c r="ES16">
        <v>16370</v>
      </c>
      <c r="ET16">
        <v>17250</v>
      </c>
      <c r="EU16">
        <v>18475</v>
      </c>
      <c r="EV16">
        <v>19597</v>
      </c>
      <c r="EW16">
        <v>20739</v>
      </c>
      <c r="EX16">
        <v>21722</v>
      </c>
      <c r="EY16">
        <v>22736</v>
      </c>
      <c r="EZ16">
        <v>23123</v>
      </c>
      <c r="FA16">
        <v>24090</v>
      </c>
      <c r="FB16">
        <v>24554</v>
      </c>
      <c r="FC16">
        <v>24899</v>
      </c>
      <c r="FD16">
        <v>24852</v>
      </c>
      <c r="FF16">
        <v>7</v>
      </c>
      <c r="FG16" t="s">
        <v>17</v>
      </c>
      <c r="FH16">
        <v>5885</v>
      </c>
      <c r="FI16">
        <v>6046</v>
      </c>
      <c r="FJ16">
        <v>6258</v>
      </c>
      <c r="FK16">
        <v>6397</v>
      </c>
      <c r="FL16">
        <v>6695</v>
      </c>
      <c r="FM16">
        <v>6999</v>
      </c>
      <c r="FN16">
        <v>7289</v>
      </c>
      <c r="FO16">
        <v>7454</v>
      </c>
      <c r="FP16">
        <v>8047</v>
      </c>
      <c r="FQ16">
        <v>8054</v>
      </c>
      <c r="FR16">
        <v>8297</v>
      </c>
      <c r="FS16">
        <v>8680</v>
      </c>
      <c r="FT16">
        <v>9317</v>
      </c>
      <c r="FV16">
        <v>7</v>
      </c>
      <c r="FW16" t="s">
        <v>17</v>
      </c>
      <c r="FX16">
        <v>200629</v>
      </c>
      <c r="FY16">
        <v>200045</v>
      </c>
      <c r="FZ16">
        <v>199466</v>
      </c>
      <c r="GA16">
        <v>198898</v>
      </c>
      <c r="GB16">
        <v>198323</v>
      </c>
      <c r="GC16">
        <v>197737</v>
      </c>
      <c r="GD16">
        <v>197140</v>
      </c>
      <c r="GE16">
        <v>196524</v>
      </c>
      <c r="GF16">
        <v>195898</v>
      </c>
      <c r="GG16">
        <v>195259</v>
      </c>
      <c r="GH16">
        <v>194602</v>
      </c>
      <c r="GI16">
        <v>193937</v>
      </c>
      <c r="GJ16">
        <v>193247</v>
      </c>
      <c r="GL16">
        <v>7</v>
      </c>
      <c r="GM16" t="s">
        <v>17</v>
      </c>
      <c r="GN16">
        <v>1958</v>
      </c>
      <c r="GO16">
        <v>2021</v>
      </c>
      <c r="GP16">
        <v>1997</v>
      </c>
      <c r="GQ16">
        <v>2006</v>
      </c>
      <c r="GR16">
        <v>2137</v>
      </c>
      <c r="GS16">
        <v>2087</v>
      </c>
      <c r="GT16">
        <v>1990</v>
      </c>
      <c r="GU16">
        <v>2031</v>
      </c>
      <c r="GV16">
        <v>2075</v>
      </c>
      <c r="GW16">
        <v>2090</v>
      </c>
      <c r="GX16">
        <v>2118</v>
      </c>
      <c r="GY16">
        <v>2079</v>
      </c>
      <c r="GZ16">
        <v>2192</v>
      </c>
      <c r="HA16">
        <v>2281</v>
      </c>
      <c r="HB16">
        <v>2377</v>
      </c>
      <c r="HC16">
        <v>2546</v>
      </c>
      <c r="HD16">
        <v>2491</v>
      </c>
      <c r="HE16">
        <v>2630</v>
      </c>
      <c r="HF16">
        <v>2533</v>
      </c>
      <c r="HG16">
        <v>2513</v>
      </c>
      <c r="HH16">
        <v>2306</v>
      </c>
      <c r="HI16">
        <v>2194</v>
      </c>
      <c r="HJ16">
        <v>1984</v>
      </c>
      <c r="HK16">
        <v>2056</v>
      </c>
      <c r="HL16">
        <v>2155</v>
      </c>
      <c r="HM16">
        <v>2254</v>
      </c>
      <c r="HN16">
        <v>2265</v>
      </c>
      <c r="HO16">
        <v>2248</v>
      </c>
      <c r="HP16">
        <v>2125</v>
      </c>
      <c r="HQ16">
        <v>2242</v>
      </c>
      <c r="HR16">
        <v>2148</v>
      </c>
      <c r="HS16">
        <v>2211</v>
      </c>
      <c r="HT16">
        <v>2258</v>
      </c>
      <c r="HU16">
        <v>2306</v>
      </c>
      <c r="HV16">
        <v>2233</v>
      </c>
      <c r="HW16">
        <v>2213</v>
      </c>
      <c r="HX16">
        <v>2141</v>
      </c>
      <c r="HY16">
        <v>2159</v>
      </c>
      <c r="HZ16">
        <v>2244</v>
      </c>
      <c r="IA16">
        <v>2344</v>
      </c>
      <c r="IB16">
        <v>2453</v>
      </c>
      <c r="IC16">
        <v>2684</v>
      </c>
      <c r="ID16">
        <v>2703</v>
      </c>
      <c r="IE16">
        <v>2698</v>
      </c>
      <c r="IF16">
        <v>2786</v>
      </c>
      <c r="IG16">
        <v>2836</v>
      </c>
      <c r="IH16">
        <v>2889</v>
      </c>
      <c r="II16">
        <v>2757</v>
      </c>
      <c r="IJ16">
        <v>2688</v>
      </c>
      <c r="IK16">
        <v>2783</v>
      </c>
      <c r="IL16">
        <v>2807</v>
      </c>
      <c r="IM16">
        <v>2734</v>
      </c>
      <c r="IN16">
        <v>2916</v>
      </c>
      <c r="IO16">
        <v>2925</v>
      </c>
      <c r="IP16">
        <v>2956</v>
      </c>
      <c r="IQ16">
        <v>3037</v>
      </c>
      <c r="IR16">
        <v>2995</v>
      </c>
      <c r="IS16">
        <v>3299</v>
      </c>
      <c r="IT16">
        <v>3197</v>
      </c>
      <c r="IU16">
        <v>3459</v>
      </c>
      <c r="IV16">
        <v>3474</v>
      </c>
      <c r="IW16">
        <v>3627</v>
      </c>
      <c r="IX16">
        <v>3579</v>
      </c>
      <c r="IY16">
        <v>3397</v>
      </c>
      <c r="IZ16">
        <v>3051</v>
      </c>
      <c r="JA16">
        <v>2503</v>
      </c>
      <c r="JB16">
        <v>2298</v>
      </c>
      <c r="JC16">
        <v>1804</v>
      </c>
      <c r="JD16">
        <v>2747</v>
      </c>
      <c r="JE16">
        <v>1966</v>
      </c>
      <c r="JF16">
        <v>2148</v>
      </c>
      <c r="JG16">
        <v>2083</v>
      </c>
      <c r="JH16">
        <v>1987</v>
      </c>
      <c r="JI16">
        <v>1717</v>
      </c>
      <c r="JJ16">
        <v>1743</v>
      </c>
      <c r="JK16">
        <v>1603</v>
      </c>
      <c r="JL16">
        <v>1444</v>
      </c>
      <c r="JM16">
        <v>1430</v>
      </c>
      <c r="JN16">
        <v>1448</v>
      </c>
      <c r="JO16">
        <v>1426</v>
      </c>
      <c r="JP16">
        <v>1329</v>
      </c>
      <c r="JQ16">
        <v>1225</v>
      </c>
      <c r="JR16">
        <v>1160</v>
      </c>
      <c r="JS16">
        <v>997</v>
      </c>
      <c r="JT16">
        <v>904</v>
      </c>
      <c r="JU16">
        <v>830</v>
      </c>
      <c r="JV16">
        <v>704</v>
      </c>
      <c r="JW16">
        <v>545</v>
      </c>
      <c r="JX16">
        <v>527</v>
      </c>
      <c r="JY16">
        <v>435</v>
      </c>
      <c r="JZ16">
        <v>293</v>
      </c>
      <c r="KA16">
        <v>270</v>
      </c>
      <c r="KB16">
        <v>200</v>
      </c>
      <c r="KC16">
        <v>156</v>
      </c>
      <c r="KD16">
        <v>122</v>
      </c>
      <c r="KE16">
        <v>82</v>
      </c>
      <c r="KF16">
        <v>70</v>
      </c>
      <c r="KG16">
        <v>42</v>
      </c>
      <c r="KH16">
        <v>27</v>
      </c>
      <c r="KI16">
        <v>15</v>
      </c>
      <c r="KJ16">
        <v>22</v>
      </c>
      <c r="KL16">
        <v>7</v>
      </c>
      <c r="KM16" t="s">
        <v>17</v>
      </c>
      <c r="KN16">
        <v>1534</v>
      </c>
      <c r="KO16">
        <v>1629</v>
      </c>
      <c r="KP16">
        <v>1708</v>
      </c>
      <c r="KQ16">
        <v>1843</v>
      </c>
      <c r="KR16">
        <v>1890</v>
      </c>
      <c r="KS16">
        <v>1921</v>
      </c>
      <c r="KT16">
        <v>2083</v>
      </c>
      <c r="KU16">
        <v>2004</v>
      </c>
      <c r="KV16">
        <v>2106</v>
      </c>
      <c r="KW16">
        <v>2097</v>
      </c>
      <c r="KX16">
        <v>2106</v>
      </c>
      <c r="KY16">
        <v>2149</v>
      </c>
      <c r="KZ16">
        <v>2102</v>
      </c>
      <c r="LA16">
        <v>2193</v>
      </c>
      <c r="LB16">
        <v>2171</v>
      </c>
      <c r="LC16">
        <v>2077</v>
      </c>
      <c r="LD16">
        <v>2088</v>
      </c>
      <c r="LE16">
        <v>2101</v>
      </c>
      <c r="LF16">
        <v>2208</v>
      </c>
      <c r="LG16">
        <v>2164</v>
      </c>
      <c r="LH16">
        <v>1966</v>
      </c>
      <c r="LI16">
        <v>1954</v>
      </c>
      <c r="LJ16">
        <v>1964</v>
      </c>
      <c r="LK16">
        <v>2126</v>
      </c>
      <c r="LL16">
        <v>2189</v>
      </c>
      <c r="LM16">
        <v>2141</v>
      </c>
      <c r="LN16">
        <v>2208</v>
      </c>
      <c r="LO16">
        <v>2191</v>
      </c>
      <c r="LP16">
        <v>2244</v>
      </c>
      <c r="LQ16">
        <v>2174</v>
      </c>
      <c r="LR16">
        <v>2112</v>
      </c>
      <c r="LS16">
        <v>2012</v>
      </c>
      <c r="LT16">
        <v>2120</v>
      </c>
      <c r="LU16">
        <v>2298</v>
      </c>
      <c r="LV16">
        <v>2295</v>
      </c>
      <c r="LW16">
        <v>2408</v>
      </c>
      <c r="LX16">
        <v>2300</v>
      </c>
      <c r="LY16">
        <v>2231</v>
      </c>
      <c r="LZ16">
        <v>2312</v>
      </c>
      <c r="MA16">
        <v>2214</v>
      </c>
      <c r="MB16">
        <v>2371</v>
      </c>
      <c r="MC16">
        <v>2394</v>
      </c>
      <c r="MD16">
        <v>2368</v>
      </c>
      <c r="ME16">
        <v>2314</v>
      </c>
      <c r="MF16">
        <v>2321</v>
      </c>
      <c r="MG16">
        <v>2191</v>
      </c>
      <c r="MH16">
        <v>2219</v>
      </c>
      <c r="MI16">
        <v>2265</v>
      </c>
      <c r="MJ16">
        <v>2369</v>
      </c>
      <c r="MK16">
        <v>2444</v>
      </c>
      <c r="ML16">
        <v>2709</v>
      </c>
      <c r="MM16">
        <v>2732</v>
      </c>
      <c r="MN16">
        <v>2714</v>
      </c>
      <c r="MO16">
        <v>2799</v>
      </c>
      <c r="MP16">
        <v>2804</v>
      </c>
      <c r="MQ16">
        <v>2877</v>
      </c>
      <c r="MR16">
        <v>2769</v>
      </c>
      <c r="MS16">
        <v>2681</v>
      </c>
      <c r="MT16">
        <v>2758</v>
      </c>
      <c r="MU16">
        <v>2746</v>
      </c>
      <c r="MV16">
        <v>2681</v>
      </c>
      <c r="MW16">
        <v>2835</v>
      </c>
      <c r="MX16">
        <v>2836</v>
      </c>
      <c r="MY16">
        <v>2868</v>
      </c>
      <c r="MZ16">
        <v>2973</v>
      </c>
      <c r="NA16">
        <v>2894</v>
      </c>
      <c r="NB16">
        <v>3142</v>
      </c>
      <c r="NC16">
        <v>3084</v>
      </c>
      <c r="ND16">
        <v>3233</v>
      </c>
      <c r="NE16">
        <v>3257</v>
      </c>
      <c r="NF16">
        <v>3355</v>
      </c>
      <c r="NG16">
        <v>3239</v>
      </c>
      <c r="NH16">
        <v>3083</v>
      </c>
      <c r="NI16">
        <v>2717</v>
      </c>
      <c r="NJ16">
        <v>2232</v>
      </c>
      <c r="NK16">
        <v>1963</v>
      </c>
      <c r="NL16">
        <v>1557</v>
      </c>
      <c r="NM16">
        <v>2303</v>
      </c>
      <c r="NN16">
        <v>1620</v>
      </c>
      <c r="NO16">
        <v>1699</v>
      </c>
      <c r="NP16">
        <v>1629</v>
      </c>
      <c r="NQ16">
        <v>1524</v>
      </c>
      <c r="NR16">
        <v>1237</v>
      </c>
      <c r="NS16">
        <v>1231</v>
      </c>
      <c r="NT16">
        <v>1074</v>
      </c>
      <c r="NU16">
        <v>896</v>
      </c>
      <c r="NV16">
        <v>823</v>
      </c>
      <c r="NW16">
        <v>784</v>
      </c>
      <c r="NX16">
        <v>734</v>
      </c>
      <c r="NY16">
        <v>573</v>
      </c>
      <c r="NZ16">
        <v>518</v>
      </c>
      <c r="OA16">
        <v>403</v>
      </c>
      <c r="OB16">
        <v>320</v>
      </c>
      <c r="OC16">
        <v>242</v>
      </c>
      <c r="OD16">
        <v>209</v>
      </c>
      <c r="OE16">
        <v>139</v>
      </c>
      <c r="OF16">
        <v>81</v>
      </c>
      <c r="OG16">
        <v>61</v>
      </c>
      <c r="OH16">
        <v>45</v>
      </c>
      <c r="OI16">
        <v>26</v>
      </c>
      <c r="OJ16">
        <v>31</v>
      </c>
      <c r="OL16">
        <v>7</v>
      </c>
      <c r="OM16" t="s">
        <v>17</v>
      </c>
      <c r="ON16">
        <v>1318</v>
      </c>
      <c r="OO16">
        <v>1334</v>
      </c>
      <c r="OP16">
        <v>1370</v>
      </c>
      <c r="OQ16">
        <v>1387</v>
      </c>
      <c r="OR16">
        <v>1415</v>
      </c>
      <c r="OS16">
        <v>1438</v>
      </c>
      <c r="OT16">
        <v>1467</v>
      </c>
      <c r="OU16">
        <v>1493</v>
      </c>
      <c r="OV16">
        <v>1515</v>
      </c>
      <c r="OW16">
        <v>1536</v>
      </c>
      <c r="OX16">
        <v>1567</v>
      </c>
      <c r="OY16">
        <v>1583</v>
      </c>
      <c r="OZ16">
        <v>1665</v>
      </c>
      <c r="PA16">
        <v>1759</v>
      </c>
      <c r="PB16">
        <v>1828</v>
      </c>
      <c r="PC16">
        <v>1956</v>
      </c>
      <c r="PD16">
        <v>2013</v>
      </c>
      <c r="PE16">
        <v>2053</v>
      </c>
      <c r="PF16">
        <v>2215</v>
      </c>
      <c r="PG16">
        <v>2103</v>
      </c>
      <c r="PH16">
        <v>2069</v>
      </c>
      <c r="PI16">
        <v>2003</v>
      </c>
      <c r="PJ16">
        <v>1977</v>
      </c>
      <c r="PK16">
        <v>1961</v>
      </c>
      <c r="PL16">
        <v>1940</v>
      </c>
      <c r="PM16">
        <v>1931</v>
      </c>
      <c r="PN16">
        <v>1924</v>
      </c>
      <c r="PO16">
        <v>1886</v>
      </c>
      <c r="PP16">
        <v>1893</v>
      </c>
      <c r="PQ16">
        <v>1891</v>
      </c>
      <c r="PR16">
        <v>1929</v>
      </c>
      <c r="PS16">
        <v>1957</v>
      </c>
      <c r="PT16">
        <v>1923</v>
      </c>
      <c r="PU16">
        <v>1987</v>
      </c>
      <c r="PV16">
        <v>2029</v>
      </c>
      <c r="PW16">
        <v>2139</v>
      </c>
      <c r="PX16">
        <v>2208</v>
      </c>
      <c r="PY16">
        <v>2209</v>
      </c>
      <c r="PZ16">
        <v>2286</v>
      </c>
      <c r="QA16">
        <v>2276</v>
      </c>
      <c r="QB16">
        <v>2315</v>
      </c>
      <c r="QC16">
        <v>2272</v>
      </c>
      <c r="QD16">
        <v>2233</v>
      </c>
      <c r="QE16">
        <v>2125</v>
      </c>
      <c r="QF16">
        <v>2215</v>
      </c>
      <c r="QG16">
        <v>2361</v>
      </c>
      <c r="QH16">
        <v>2360</v>
      </c>
      <c r="QI16">
        <v>2459</v>
      </c>
      <c r="QJ16">
        <v>2381</v>
      </c>
      <c r="QK16">
        <v>2296</v>
      </c>
      <c r="QL16">
        <v>2352</v>
      </c>
      <c r="QM16">
        <v>2276</v>
      </c>
      <c r="QN16">
        <v>2392</v>
      </c>
      <c r="QO16">
        <v>2403</v>
      </c>
      <c r="QP16">
        <v>2400</v>
      </c>
      <c r="QQ16">
        <v>2349</v>
      </c>
      <c r="QR16">
        <v>2336</v>
      </c>
      <c r="QS16">
        <v>2184</v>
      </c>
      <c r="QT16">
        <v>2229</v>
      </c>
      <c r="QU16">
        <v>2275</v>
      </c>
      <c r="QV16">
        <v>2368</v>
      </c>
      <c r="QW16">
        <v>2437</v>
      </c>
      <c r="QX16">
        <v>2677</v>
      </c>
      <c r="QY16">
        <v>2705</v>
      </c>
      <c r="QZ16">
        <v>2694</v>
      </c>
      <c r="RA16">
        <v>2752</v>
      </c>
      <c r="RB16">
        <v>2755</v>
      </c>
      <c r="RC16">
        <v>2807</v>
      </c>
      <c r="RD16">
        <v>2702</v>
      </c>
      <c r="RE16">
        <v>2608</v>
      </c>
      <c r="RF16">
        <v>2631</v>
      </c>
      <c r="RG16">
        <v>2593</v>
      </c>
      <c r="RH16">
        <v>2503</v>
      </c>
      <c r="RI16">
        <v>2616</v>
      </c>
      <c r="RJ16">
        <v>2584</v>
      </c>
      <c r="RK16">
        <v>2554</v>
      </c>
      <c r="RL16">
        <v>2604</v>
      </c>
      <c r="RM16">
        <v>2492</v>
      </c>
      <c r="RN16">
        <v>2636</v>
      </c>
      <c r="RO16">
        <v>2523</v>
      </c>
      <c r="RP16">
        <v>2578</v>
      </c>
      <c r="RQ16">
        <v>2517</v>
      </c>
      <c r="RR16">
        <v>2503</v>
      </c>
      <c r="RS16">
        <v>2324</v>
      </c>
      <c r="RT16">
        <v>2121</v>
      </c>
      <c r="RU16">
        <v>1768</v>
      </c>
      <c r="RV16">
        <v>1365</v>
      </c>
      <c r="RW16">
        <v>1116</v>
      </c>
      <c r="RX16">
        <v>815</v>
      </c>
      <c r="RY16">
        <v>1084</v>
      </c>
      <c r="RZ16">
        <v>675</v>
      </c>
      <c r="SA16">
        <v>635</v>
      </c>
      <c r="SB16">
        <v>518</v>
      </c>
      <c r="SC16">
        <v>408</v>
      </c>
      <c r="SD16">
        <v>279</v>
      </c>
      <c r="SE16">
        <v>222</v>
      </c>
      <c r="SF16">
        <v>153</v>
      </c>
      <c r="SG16">
        <v>94</v>
      </c>
      <c r="SH16">
        <v>69</v>
      </c>
      <c r="SI16">
        <v>47</v>
      </c>
      <c r="SJ16">
        <v>69</v>
      </c>
      <c r="SL16">
        <v>7</v>
      </c>
      <c r="SM16" t="s">
        <v>17</v>
      </c>
      <c r="SN16">
        <v>0</v>
      </c>
      <c r="SO16">
        <v>-287318.31251365825</v>
      </c>
      <c r="SP16">
        <v>-570105.07068353158</v>
      </c>
      <c r="SQ16">
        <v>-847681.10083889624</v>
      </c>
      <c r="SR16">
        <v>-1126845.4599399914</v>
      </c>
      <c r="SS16">
        <v>-1408947.8401560944</v>
      </c>
      <c r="ST16">
        <v>-1695487.6760082047</v>
      </c>
      <c r="SU16">
        <v>-1989630.9079430166</v>
      </c>
      <c r="SV16">
        <v>-2287892.1713987784</v>
      </c>
      <c r="SW16">
        <v>-2591149.8119811593</v>
      </c>
      <c r="SX16">
        <v>-2903019.463150742</v>
      </c>
      <c r="SY16">
        <v>-3216652.9390719766</v>
      </c>
      <c r="SZ16">
        <v>-3542936.6516824244</v>
      </c>
      <c r="TA16">
        <v>0</v>
      </c>
      <c r="TB16">
        <v>-3967563.9278566237</v>
      </c>
      <c r="TC16">
        <v>-7600395.4077188298</v>
      </c>
      <c r="TD16">
        <v>-11090594.8111561</v>
      </c>
      <c r="TE16">
        <v>-13974691.839968227</v>
      </c>
      <c r="TF16">
        <v>-16200810.725875577</v>
      </c>
      <c r="TG16">
        <v>-17961727.039247613</v>
      </c>
      <c r="TH16">
        <v>-18971561.920812666</v>
      </c>
      <c r="TI16">
        <v>-19725127.927100595</v>
      </c>
      <c r="TJ16">
        <v>-20491414.262603935</v>
      </c>
      <c r="TK16">
        <v>-21221374.411650315</v>
      </c>
      <c r="TL16">
        <v>-21904395.095457163</v>
      </c>
      <c r="TM16">
        <v>-22515830.711789969</v>
      </c>
      <c r="TN16">
        <v>0</v>
      </c>
      <c r="TO16">
        <v>246589.50219034127</v>
      </c>
      <c r="TP16">
        <v>-1091891.6902453038</v>
      </c>
      <c r="TQ16">
        <v>-2808171.6492417175</v>
      </c>
      <c r="TR16">
        <v>-4244536.3102080459</v>
      </c>
      <c r="TS16">
        <v>-7382459.0811037384</v>
      </c>
      <c r="TT16">
        <v>-10736664.443491094</v>
      </c>
      <c r="TU16">
        <v>-14762934.952750457</v>
      </c>
      <c r="TV16">
        <v>-19779069.435770854</v>
      </c>
      <c r="TW16">
        <v>-24360420.87363641</v>
      </c>
      <c r="TX16">
        <v>-29513353.122174989</v>
      </c>
      <c r="TY16">
        <v>-34033932.364684835</v>
      </c>
      <c r="TZ16">
        <v>-38317224.102944665</v>
      </c>
      <c r="UA16">
        <v>0</v>
      </c>
      <c r="UB16">
        <v>-139998.23590850431</v>
      </c>
      <c r="UC16">
        <v>-263473.7078551735</v>
      </c>
      <c r="UD16">
        <v>-344062.315847094</v>
      </c>
      <c r="UE16">
        <v>-410586.25736912142</v>
      </c>
      <c r="UF16">
        <v>-463075.28577265795</v>
      </c>
      <c r="UG16">
        <v>-543258.33256430202</v>
      </c>
      <c r="UH16">
        <v>-666961.33365486423</v>
      </c>
      <c r="UI16">
        <v>-798364.57964606956</v>
      </c>
      <c r="UJ16">
        <v>-975540.1262634109</v>
      </c>
      <c r="UK16">
        <v>-1128623.0703181352</v>
      </c>
      <c r="UL16">
        <v>-1353030.7616132987</v>
      </c>
      <c r="UM16">
        <v>-1618562.1619711623</v>
      </c>
      <c r="UN16">
        <v>0</v>
      </c>
      <c r="UO16">
        <v>543263.90739341301</v>
      </c>
      <c r="UP16">
        <v>1413171.2797679326</v>
      </c>
      <c r="UQ16">
        <v>2363584.2122797631</v>
      </c>
      <c r="UR16">
        <v>3607099.7638074141</v>
      </c>
      <c r="US16">
        <v>4845728.9410456363</v>
      </c>
      <c r="UT16">
        <v>5953988.016060451</v>
      </c>
      <c r="UU16">
        <v>6769533.6865191301</v>
      </c>
      <c r="UV16">
        <v>8183220.6420720443</v>
      </c>
      <c r="UW16">
        <v>8565583.0829282627</v>
      </c>
      <c r="UX16">
        <v>9229587.6981973704</v>
      </c>
      <c r="UY16">
        <v>10094948.477338206</v>
      </c>
      <c r="UZ16">
        <v>11310853.338770391</v>
      </c>
      <c r="VA16">
        <v>0</v>
      </c>
      <c r="VB16">
        <v>208104.00526801249</v>
      </c>
      <c r="VC16">
        <v>594602.01294155209</v>
      </c>
      <c r="VD16">
        <v>1051226.2164519213</v>
      </c>
      <c r="VE16">
        <v>1573440.0044250428</v>
      </c>
      <c r="VF16">
        <v>2047833.6917701839</v>
      </c>
      <c r="VG16">
        <v>2506347.6355373561</v>
      </c>
      <c r="VH16">
        <v>2906759.8912275918</v>
      </c>
      <c r="VI16">
        <v>3275978.0488858921</v>
      </c>
      <c r="VJ16">
        <v>3562925.6653665891</v>
      </c>
      <c r="VK16">
        <v>3748321.3351257844</v>
      </c>
      <c r="VL16">
        <v>3868973.8966771336</v>
      </c>
      <c r="VM16">
        <v>3941573.5048643891</v>
      </c>
      <c r="VN16">
        <v>0</v>
      </c>
      <c r="VO16">
        <v>3340294.8335850597</v>
      </c>
      <c r="VP16">
        <v>7949213.9449364692</v>
      </c>
      <c r="VQ16">
        <v>12600104.448276866</v>
      </c>
      <c r="VR16">
        <v>18526404.62489029</v>
      </c>
      <c r="VS16">
        <v>24456501.123837125</v>
      </c>
      <c r="VT16">
        <v>29902287.465270989</v>
      </c>
      <c r="VU16">
        <v>34186161.019745991</v>
      </c>
      <c r="VV16">
        <v>41039888.937591732</v>
      </c>
      <c r="VW16">
        <v>43740030.97061298</v>
      </c>
      <c r="VX16">
        <v>47521141.478833988</v>
      </c>
      <c r="VY16">
        <v>52286069.191941872</v>
      </c>
      <c r="VZ16">
        <v>58536694.852444693</v>
      </c>
      <c r="WA16">
        <v>0</v>
      </c>
      <c r="WB16">
        <v>-799981.36663159402</v>
      </c>
      <c r="WC16">
        <v>-1540556.3606274917</v>
      </c>
      <c r="WD16">
        <v>-2197553.3174188575</v>
      </c>
      <c r="WE16">
        <v>-2751245.1476469515</v>
      </c>
      <c r="WF16">
        <v>-3265594.2896249723</v>
      </c>
      <c r="WG16">
        <v>-3886902.5855545043</v>
      </c>
      <c r="WH16">
        <v>-4694948.332103976</v>
      </c>
      <c r="WI16">
        <v>-5136157.7333029127</v>
      </c>
      <c r="WJ16">
        <v>-6143248.8255438227</v>
      </c>
      <c r="WK16">
        <v>-6933084.8103072159</v>
      </c>
      <c r="WL16">
        <v>-7583572.1027315706</v>
      </c>
      <c r="WM16">
        <v>-8043170.3160515353</v>
      </c>
      <c r="WN16">
        <v>0</v>
      </c>
      <c r="WO16">
        <v>-856609.59447355359</v>
      </c>
      <c r="WP16">
        <v>-1109434.9994843765</v>
      </c>
      <c r="WQ16">
        <v>-1273148.3174941163</v>
      </c>
      <c r="WR16">
        <v>1199039.3779904137</v>
      </c>
      <c r="WS16">
        <v>2629176.5341199073</v>
      </c>
      <c r="WT16">
        <v>3538583.0400030818</v>
      </c>
      <c r="WU16">
        <v>2776417.150227733</v>
      </c>
      <c r="WV16">
        <v>4772475.7813304672</v>
      </c>
      <c r="WW16">
        <v>1306765.8188790958</v>
      </c>
      <c r="WX16">
        <v>-1200404.365444243</v>
      </c>
      <c r="WY16">
        <v>-1841591.697601622</v>
      </c>
      <c r="WZ16">
        <v>-248602.24836026877</v>
      </c>
      <c r="XA16">
        <v>7</v>
      </c>
      <c r="XB16" t="s">
        <v>17</v>
      </c>
      <c r="XC16">
        <v>0</v>
      </c>
      <c r="XD16">
        <v>76616.785187284811</v>
      </c>
      <c r="XE16">
        <v>141409.99241356895</v>
      </c>
      <c r="XF16">
        <v>199581.99598169257</v>
      </c>
      <c r="XG16">
        <v>248768.08029945579</v>
      </c>
      <c r="XH16">
        <v>289914.13160373835</v>
      </c>
      <c r="XI16">
        <v>320182.49118390022</v>
      </c>
      <c r="XJ16">
        <v>337681.38656618132</v>
      </c>
      <c r="XK16">
        <v>339100.2159215014</v>
      </c>
      <c r="XL16">
        <v>339100.2159215014</v>
      </c>
      <c r="XM16">
        <v>339100.2159215014</v>
      </c>
      <c r="XN16">
        <v>339100.2159215014</v>
      </c>
      <c r="XO16">
        <v>339100.2159215014</v>
      </c>
      <c r="XP16">
        <v>0</v>
      </c>
      <c r="XQ16">
        <v>9867.5654242664532</v>
      </c>
      <c r="XR16">
        <v>9867.5654242664532</v>
      </c>
      <c r="XS16">
        <v>9867.5654242664532</v>
      </c>
      <c r="XT16">
        <v>9867.5654242664532</v>
      </c>
      <c r="XU16">
        <v>9867.5654242664532</v>
      </c>
      <c r="XV16">
        <v>9867.5654242664532</v>
      </c>
      <c r="XW16">
        <v>9867.5654242664532</v>
      </c>
      <c r="XX16">
        <v>9867.5654242664532</v>
      </c>
      <c r="XY16">
        <v>9867.5654242664532</v>
      </c>
      <c r="XZ16">
        <v>9867.5654242664532</v>
      </c>
      <c r="YA16">
        <v>9867.5654242664532</v>
      </c>
      <c r="YB16">
        <v>11142.448643813703</v>
      </c>
      <c r="YC16">
        <v>0</v>
      </c>
      <c r="YD16">
        <v>1438795.8371024644</v>
      </c>
      <c r="YE16">
        <v>2008342.4736885636</v>
      </c>
      <c r="YF16">
        <v>2150298.3510327637</v>
      </c>
      <c r="YG16">
        <v>2314772.8619776792</v>
      </c>
      <c r="YH16">
        <v>2314772.8619776792</v>
      </c>
      <c r="YI16">
        <v>2391309.1748268409</v>
      </c>
      <c r="YJ16">
        <v>2391309.1748268409</v>
      </c>
      <c r="YK16">
        <v>2391309.1748268409</v>
      </c>
      <c r="YL16">
        <v>2391309.1748268409</v>
      </c>
      <c r="YM16">
        <v>2391309.1748268409</v>
      </c>
      <c r="YN16">
        <v>2391309.1748268409</v>
      </c>
      <c r="YO16">
        <v>2391309.1748268409</v>
      </c>
      <c r="YP16">
        <v>0</v>
      </c>
      <c r="YQ16">
        <v>64012.56034213509</v>
      </c>
      <c r="YR16">
        <v>93403.665593465746</v>
      </c>
      <c r="YS16">
        <v>166247.68445811159</v>
      </c>
      <c r="YT16">
        <v>276894.17250623176</v>
      </c>
      <c r="YU16">
        <v>375095.59745145601</v>
      </c>
      <c r="YV16">
        <v>482707.64441176446</v>
      </c>
      <c r="YW16">
        <v>568909.93274113245</v>
      </c>
      <c r="YX16">
        <v>626455.41819874709</v>
      </c>
      <c r="YY16">
        <v>626455.41819874709</v>
      </c>
      <c r="YZ16">
        <v>632018.4662831371</v>
      </c>
      <c r="ZA16">
        <v>632018.4662831371</v>
      </c>
      <c r="ZB16">
        <v>632018.4662831371</v>
      </c>
      <c r="ZC16">
        <v>0</v>
      </c>
      <c r="ZD16">
        <v>845609.79695787036</v>
      </c>
      <c r="ZE16">
        <v>1890526.4879686721</v>
      </c>
      <c r="ZF16">
        <v>2957104.2657977045</v>
      </c>
      <c r="ZG16">
        <v>4292208.806898647</v>
      </c>
      <c r="ZH16">
        <v>5609928.7991098287</v>
      </c>
      <c r="ZI16">
        <v>6793873.8164190333</v>
      </c>
      <c r="ZJ16">
        <v>7708245.9483255353</v>
      </c>
      <c r="ZK16">
        <v>9181262.0029653348</v>
      </c>
      <c r="ZL16">
        <v>9646200.8533236049</v>
      </c>
      <c r="ZM16">
        <v>10397219.058510968</v>
      </c>
      <c r="ZN16">
        <v>11304521.113423495</v>
      </c>
      <c r="ZO16">
        <v>12563476.338905603</v>
      </c>
      <c r="ZP16">
        <v>0</v>
      </c>
      <c r="ZQ16">
        <v>815314.65513573645</v>
      </c>
      <c r="ZR16">
        <v>1730012.1843136079</v>
      </c>
      <c r="ZS16">
        <v>2649445.5689961459</v>
      </c>
      <c r="ZT16">
        <v>3563272.0681524337</v>
      </c>
      <c r="ZU16">
        <v>4448535.869462654</v>
      </c>
      <c r="ZV16">
        <v>5259346.497075988</v>
      </c>
      <c r="ZW16">
        <v>6016863.4927263642</v>
      </c>
      <c r="ZX16">
        <v>6727675.7570593022</v>
      </c>
      <c r="ZY16">
        <v>7318402.4842729764</v>
      </c>
      <c r="ZZ16">
        <v>7824402.2620770633</v>
      </c>
      <c r="AAA16">
        <v>8274545.308960408</v>
      </c>
      <c r="AAB16">
        <v>8679416.056116106</v>
      </c>
      <c r="AAC16">
        <v>0</v>
      </c>
      <c r="AAD16">
        <v>3432659.4612472197</v>
      </c>
      <c r="AAE16">
        <v>8041578.5725986296</v>
      </c>
      <c r="AAF16">
        <v>12692469.075939026</v>
      </c>
      <c r="AAG16">
        <v>18618769.25255245</v>
      </c>
      <c r="AAH16">
        <v>24548865.751499284</v>
      </c>
      <c r="AAI16">
        <v>29994652.092933148</v>
      </c>
      <c r="AAJ16">
        <v>34286770.494614147</v>
      </c>
      <c r="AAK16">
        <v>41140498.412459873</v>
      </c>
      <c r="AAL16">
        <v>43840640.445481129</v>
      </c>
      <c r="AAM16">
        <v>47642685.681431301</v>
      </c>
      <c r="AAN16">
        <v>52407613.394539185</v>
      </c>
      <c r="AAO16">
        <v>58658239.055042014</v>
      </c>
      <c r="AAP16">
        <v>0</v>
      </c>
      <c r="AAQ16">
        <v>111122.84065145254</v>
      </c>
      <c r="AAR16">
        <v>151508.17073273088</v>
      </c>
      <c r="AAS16">
        <v>217731.56389189209</v>
      </c>
      <c r="AAT16">
        <v>314411.4955756063</v>
      </c>
      <c r="AAU16">
        <v>407640.70146740734</v>
      </c>
      <c r="AAV16">
        <v>426668.56280961353</v>
      </c>
      <c r="AAW16">
        <v>426668.56280961353</v>
      </c>
      <c r="AAX16">
        <v>503137.42150076019</v>
      </c>
      <c r="AAY16">
        <v>503137.42150076019</v>
      </c>
      <c r="AAZ16">
        <v>503137.42150076019</v>
      </c>
      <c r="ABA16">
        <v>503137.42150076019</v>
      </c>
      <c r="ABB16">
        <v>503137.42150076019</v>
      </c>
      <c r="ABC16">
        <v>0</v>
      </c>
      <c r="ABD16">
        <v>6793999.5020484291</v>
      </c>
      <c r="ABE16">
        <v>14066649.112733506</v>
      </c>
      <c r="ABF16">
        <v>21042746.071521603</v>
      </c>
      <c r="ABG16">
        <v>29638964.303386774</v>
      </c>
      <c r="ABH16">
        <v>38004621.277996324</v>
      </c>
      <c r="ABI16">
        <v>45678607.845084555</v>
      </c>
      <c r="ABJ16">
        <v>51746316.558034077</v>
      </c>
      <c r="ABK16">
        <v>60919305.968356624</v>
      </c>
      <c r="ABL16">
        <v>64675113.578949817</v>
      </c>
      <c r="ABM16">
        <v>69739739.845975831</v>
      </c>
      <c r="ABN16">
        <v>75862112.660879597</v>
      </c>
      <c r="ABO16">
        <v>83777839.177239746</v>
      </c>
      <c r="ABQ16">
        <v>7</v>
      </c>
      <c r="ABR16" t="s">
        <v>17</v>
      </c>
      <c r="ABS16">
        <v>0</v>
      </c>
      <c r="ABT16">
        <v>-164768.36775648774</v>
      </c>
      <c r="ABU16">
        <v>-398535.35244932759</v>
      </c>
      <c r="ABV16">
        <v>-614625.630395154</v>
      </c>
      <c r="ABW16">
        <v>-830503.95438104239</v>
      </c>
      <c r="ABX16">
        <v>-1090955.215729356</v>
      </c>
      <c r="ABY16">
        <v>-1356570.2216409559</v>
      </c>
      <c r="ABZ16">
        <v>-1672473.9577963797</v>
      </c>
      <c r="ACA16">
        <v>-1996638.9441857461</v>
      </c>
      <c r="ACB16">
        <v>-2347281.3683470846</v>
      </c>
      <c r="ACC16">
        <v>-2723191.9505762313</v>
      </c>
      <c r="ACD16">
        <v>-3070482.4663171982</v>
      </c>
      <c r="ACE16">
        <v>-3452254.6487637311</v>
      </c>
      <c r="ACG16">
        <v>7</v>
      </c>
      <c r="ACH16" t="s">
        <v>17</v>
      </c>
      <c r="ACI16">
        <v>71671</v>
      </c>
      <c r="ACJ16">
        <v>1847537</v>
      </c>
      <c r="ACK16">
        <v>3.8792727831702421E-2</v>
      </c>
      <c r="ACM16">
        <v>7</v>
      </c>
      <c r="ACN16" t="s">
        <v>17</v>
      </c>
      <c r="ACO16">
        <v>953</v>
      </c>
      <c r="ACP16">
        <v>583</v>
      </c>
      <c r="ACQ16">
        <v>399</v>
      </c>
      <c r="ACR16">
        <v>1592</v>
      </c>
      <c r="ACS16">
        <v>4432</v>
      </c>
      <c r="ACT16">
        <v>2943</v>
      </c>
      <c r="ACU16">
        <v>1593</v>
      </c>
      <c r="ACV16">
        <v>1080</v>
      </c>
      <c r="ACW16">
        <v>763</v>
      </c>
      <c r="ACX16">
        <v>676</v>
      </c>
      <c r="ACY16">
        <v>668</v>
      </c>
      <c r="ACZ16">
        <v>602</v>
      </c>
      <c r="ADA16">
        <v>669</v>
      </c>
      <c r="ADB16">
        <v>582</v>
      </c>
      <c r="ADC16">
        <v>267</v>
      </c>
      <c r="ADD16">
        <v>281</v>
      </c>
      <c r="ADF16">
        <v>7</v>
      </c>
      <c r="ADG16" t="s">
        <v>17</v>
      </c>
      <c r="ADH16">
        <v>833</v>
      </c>
      <c r="ADI16">
        <v>552</v>
      </c>
      <c r="ADJ16">
        <v>392</v>
      </c>
      <c r="ADK16">
        <v>1911</v>
      </c>
      <c r="ADL16">
        <v>5361</v>
      </c>
      <c r="ADM16">
        <v>3015</v>
      </c>
      <c r="ADN16">
        <v>1609</v>
      </c>
      <c r="ADO16">
        <v>997</v>
      </c>
      <c r="ADP16">
        <v>730</v>
      </c>
      <c r="ADQ16">
        <v>648</v>
      </c>
      <c r="ADR16">
        <v>596</v>
      </c>
      <c r="ADS16">
        <v>471</v>
      </c>
      <c r="ADT16">
        <v>466</v>
      </c>
      <c r="ADU16">
        <v>443</v>
      </c>
      <c r="ADV16">
        <v>235</v>
      </c>
      <c r="ADW16">
        <v>254</v>
      </c>
      <c r="ADY16">
        <v>7</v>
      </c>
      <c r="ADZ16" t="s">
        <v>17</v>
      </c>
      <c r="AEA16">
        <v>120</v>
      </c>
      <c r="AEB16">
        <v>31</v>
      </c>
      <c r="AEC16">
        <v>7</v>
      </c>
      <c r="AED16">
        <v>-319</v>
      </c>
      <c r="AEE16">
        <v>-929</v>
      </c>
      <c r="AEF16">
        <v>-72</v>
      </c>
      <c r="AEG16">
        <v>-16</v>
      </c>
      <c r="AEH16">
        <v>83</v>
      </c>
      <c r="AEI16">
        <v>33</v>
      </c>
      <c r="AEJ16">
        <v>28</v>
      </c>
      <c r="AEK16">
        <v>72</v>
      </c>
      <c r="AEL16">
        <v>131</v>
      </c>
      <c r="AEM16">
        <v>203</v>
      </c>
      <c r="AEN16">
        <v>139</v>
      </c>
      <c r="AEO16">
        <v>32</v>
      </c>
      <c r="AEP16">
        <v>27</v>
      </c>
      <c r="AER16">
        <v>7</v>
      </c>
      <c r="AES16" t="s">
        <v>17</v>
      </c>
      <c r="AET16">
        <v>6543.4311429578238</v>
      </c>
      <c r="AEU16">
        <v>6536.5262450250484</v>
      </c>
      <c r="AEV16">
        <v>8299.2739048590374</v>
      </c>
      <c r="AEW16">
        <v>5492.4442293536777</v>
      </c>
      <c r="AEX16">
        <v>537.51405396272912</v>
      </c>
      <c r="AEY16">
        <v>2642.6637074091277</v>
      </c>
      <c r="AEZ16">
        <v>3788.5416473068835</v>
      </c>
      <c r="AFA16">
        <v>4479.7859223471032</v>
      </c>
      <c r="AFB16">
        <v>5002.8347210096226</v>
      </c>
      <c r="AFC16">
        <v>5422.1282252003948</v>
      </c>
      <c r="AFD16">
        <v>5175.8841789961743</v>
      </c>
      <c r="AFE16">
        <v>4646.7542433889121</v>
      </c>
      <c r="AFF16">
        <v>4328.1330178406515</v>
      </c>
      <c r="AFG16">
        <v>4240.5250449579489</v>
      </c>
      <c r="AFH16">
        <v>3585.3739900853075</v>
      </c>
      <c r="AFI16">
        <v>14502.954859577418</v>
      </c>
      <c r="AFK16">
        <v>7</v>
      </c>
      <c r="AFL16" t="s">
        <v>17</v>
      </c>
      <c r="AFM16">
        <v>12363.654397628483</v>
      </c>
      <c r="AFN16">
        <v>11777.382697179783</v>
      </c>
      <c r="AFO16">
        <v>12892.764710823069</v>
      </c>
      <c r="AFP16">
        <v>7120.6979124184109</v>
      </c>
      <c r="AFQ16">
        <v>3078.8740927140348</v>
      </c>
      <c r="AFR16">
        <v>2923.7721364104468</v>
      </c>
      <c r="AFS16">
        <v>2935.2870224852263</v>
      </c>
      <c r="AFT16">
        <v>2933.8602497192501</v>
      </c>
      <c r="AFU16">
        <v>2947.6287373173263</v>
      </c>
      <c r="AFV16">
        <v>2972.8412977377811</v>
      </c>
      <c r="AFW16">
        <v>3237.1692990777947</v>
      </c>
      <c r="AFX16">
        <v>3229.8094793091163</v>
      </c>
      <c r="AFY16">
        <v>3230.633910644171</v>
      </c>
      <c r="AFZ16">
        <v>4120.1413849853925</v>
      </c>
      <c r="AGA16">
        <v>4122.3058641978778</v>
      </c>
      <c r="AGB16">
        <v>13710.549318864278</v>
      </c>
      <c r="AGD16">
        <v>7</v>
      </c>
      <c r="AGE16" t="s">
        <v>17</v>
      </c>
      <c r="AGF16">
        <v>-5820.2232546706591</v>
      </c>
      <c r="AGG16">
        <v>-5240.8564521547341</v>
      </c>
      <c r="AGH16">
        <v>-4593.4908059640311</v>
      </c>
      <c r="AGI16">
        <v>-1628.2536830647332</v>
      </c>
      <c r="AGJ16">
        <v>-2541.3600387513056</v>
      </c>
      <c r="AGK16">
        <v>-281.10842900131911</v>
      </c>
      <c r="AGL16">
        <v>853.25462482165722</v>
      </c>
      <c r="AGM16">
        <v>1545.9256726278531</v>
      </c>
      <c r="AGN16">
        <v>2055.2059836922963</v>
      </c>
      <c r="AGO16">
        <v>2449.2869274626137</v>
      </c>
      <c r="AGP16">
        <v>1938.7148799183797</v>
      </c>
      <c r="AGQ16">
        <v>1416.9447640797957</v>
      </c>
      <c r="AGR16">
        <v>1097.4991071964805</v>
      </c>
      <c r="AGS16">
        <v>120.38365997255642</v>
      </c>
      <c r="AGT16">
        <v>-536.93187411257031</v>
      </c>
      <c r="AGU16">
        <v>792.40554071314</v>
      </c>
    </row>
    <row r="17" spans="2:879" x14ac:dyDescent="0.25">
      <c r="B17">
        <v>8</v>
      </c>
      <c r="C17" t="s">
        <v>18</v>
      </c>
      <c r="D17">
        <v>1144</v>
      </c>
      <c r="E17">
        <v>1116</v>
      </c>
      <c r="F17">
        <v>1095</v>
      </c>
      <c r="G17">
        <v>1077</v>
      </c>
      <c r="H17">
        <v>1057</v>
      </c>
      <c r="I17">
        <v>1038</v>
      </c>
      <c r="J17">
        <v>1021</v>
      </c>
      <c r="K17">
        <v>1003</v>
      </c>
      <c r="L17">
        <v>985</v>
      </c>
      <c r="M17">
        <v>971</v>
      </c>
      <c r="N17">
        <v>954</v>
      </c>
      <c r="O17">
        <v>944</v>
      </c>
      <c r="P17">
        <v>934</v>
      </c>
      <c r="R17">
        <v>8</v>
      </c>
      <c r="S17" t="s">
        <v>18</v>
      </c>
      <c r="T17">
        <v>7163</v>
      </c>
      <c r="U17">
        <v>6718</v>
      </c>
      <c r="V17">
        <v>6369</v>
      </c>
      <c r="W17">
        <v>5987</v>
      </c>
      <c r="X17">
        <v>5714</v>
      </c>
      <c r="Y17">
        <v>5560</v>
      </c>
      <c r="Z17">
        <v>5458</v>
      </c>
      <c r="AA17">
        <v>5370</v>
      </c>
      <c r="AB17">
        <v>5285</v>
      </c>
      <c r="AC17">
        <v>5200</v>
      </c>
      <c r="AD17">
        <v>5126</v>
      </c>
      <c r="AE17">
        <v>5054</v>
      </c>
      <c r="AF17">
        <v>4983</v>
      </c>
      <c r="AH17">
        <v>8</v>
      </c>
      <c r="AI17" t="s">
        <v>18</v>
      </c>
      <c r="AJ17">
        <v>1638</v>
      </c>
      <c r="AK17">
        <v>1593</v>
      </c>
      <c r="AL17">
        <v>1477</v>
      </c>
      <c r="AM17">
        <v>1490</v>
      </c>
      <c r="AN17">
        <v>1372</v>
      </c>
      <c r="AO17">
        <v>1232</v>
      </c>
      <c r="AP17">
        <v>1165</v>
      </c>
      <c r="AQ17">
        <v>1136</v>
      </c>
      <c r="AR17">
        <v>1119</v>
      </c>
      <c r="AS17">
        <v>1104</v>
      </c>
      <c r="AT17">
        <v>1086</v>
      </c>
      <c r="AU17">
        <v>1068</v>
      </c>
      <c r="AV17">
        <v>1057</v>
      </c>
      <c r="AX17">
        <v>8</v>
      </c>
      <c r="AY17" t="s">
        <v>18</v>
      </c>
      <c r="AZ17">
        <v>10120</v>
      </c>
      <c r="BA17">
        <v>10079</v>
      </c>
      <c r="BB17">
        <v>9934</v>
      </c>
      <c r="BC17">
        <v>9760</v>
      </c>
      <c r="BD17">
        <v>9554</v>
      </c>
      <c r="BE17">
        <v>9183</v>
      </c>
      <c r="BF17">
        <v>8838</v>
      </c>
      <c r="BG17">
        <v>8380</v>
      </c>
      <c r="BH17">
        <v>7942</v>
      </c>
      <c r="BI17">
        <v>7592</v>
      </c>
      <c r="BJ17">
        <v>7223</v>
      </c>
      <c r="BK17">
        <v>6949</v>
      </c>
      <c r="BL17">
        <v>6788</v>
      </c>
      <c r="BN17">
        <v>8</v>
      </c>
      <c r="BO17" t="s">
        <v>18</v>
      </c>
      <c r="BP17">
        <v>5339</v>
      </c>
      <c r="BQ17">
        <v>5244</v>
      </c>
      <c r="BR17">
        <v>5154</v>
      </c>
      <c r="BS17">
        <v>5069</v>
      </c>
      <c r="BT17">
        <v>5089</v>
      </c>
      <c r="BU17">
        <v>5108</v>
      </c>
      <c r="BV17">
        <v>5041</v>
      </c>
      <c r="BW17">
        <v>4985</v>
      </c>
      <c r="BX17">
        <v>4829</v>
      </c>
      <c r="BY17">
        <v>4728</v>
      </c>
      <c r="BZ17">
        <v>4588</v>
      </c>
      <c r="CA17">
        <v>4385</v>
      </c>
      <c r="CB17">
        <v>4154</v>
      </c>
      <c r="CD17">
        <v>8</v>
      </c>
      <c r="CE17" t="s">
        <v>18</v>
      </c>
      <c r="CF17">
        <v>5345</v>
      </c>
      <c r="CG17">
        <v>5271</v>
      </c>
      <c r="CH17">
        <v>5253</v>
      </c>
      <c r="CI17">
        <v>5247</v>
      </c>
      <c r="CJ17">
        <v>5160</v>
      </c>
      <c r="CK17">
        <v>5081</v>
      </c>
      <c r="CL17">
        <v>5006</v>
      </c>
      <c r="CM17">
        <v>5025</v>
      </c>
      <c r="CN17">
        <v>5045</v>
      </c>
      <c r="CO17">
        <v>4981</v>
      </c>
      <c r="CP17">
        <v>4928</v>
      </c>
      <c r="CQ17">
        <v>4779</v>
      </c>
      <c r="CR17">
        <v>4677</v>
      </c>
      <c r="CT17">
        <v>8</v>
      </c>
      <c r="CU17" t="s">
        <v>18</v>
      </c>
      <c r="CV17">
        <v>8010</v>
      </c>
      <c r="CW17">
        <v>7750</v>
      </c>
      <c r="CX17">
        <v>7598</v>
      </c>
      <c r="CY17">
        <v>7464</v>
      </c>
      <c r="CZ17">
        <v>7394</v>
      </c>
      <c r="DA17">
        <v>7353</v>
      </c>
      <c r="DB17">
        <v>7290</v>
      </c>
      <c r="DC17">
        <v>7188</v>
      </c>
      <c r="DD17">
        <v>7208</v>
      </c>
      <c r="DE17">
        <v>7151</v>
      </c>
      <c r="DF17">
        <v>7121</v>
      </c>
      <c r="DG17">
        <v>7177</v>
      </c>
      <c r="DH17">
        <v>7101</v>
      </c>
      <c r="DJ17">
        <v>8</v>
      </c>
      <c r="DK17" t="s">
        <v>18</v>
      </c>
      <c r="DL17">
        <v>87116</v>
      </c>
      <c r="DM17">
        <v>85768</v>
      </c>
      <c r="DN17">
        <v>84293</v>
      </c>
      <c r="DO17">
        <v>82846</v>
      </c>
      <c r="DP17">
        <v>81430</v>
      </c>
      <c r="DQ17">
        <v>80247</v>
      </c>
      <c r="DR17">
        <v>78992</v>
      </c>
      <c r="DS17">
        <v>77804</v>
      </c>
      <c r="DT17">
        <v>76618</v>
      </c>
      <c r="DU17">
        <v>75526</v>
      </c>
      <c r="DV17">
        <v>74477</v>
      </c>
      <c r="DW17">
        <v>73442</v>
      </c>
      <c r="DX17">
        <v>72500</v>
      </c>
      <c r="DZ17">
        <v>8</v>
      </c>
      <c r="EA17" t="s">
        <v>18</v>
      </c>
      <c r="EB17">
        <v>26928</v>
      </c>
      <c r="EC17">
        <v>27208</v>
      </c>
      <c r="ED17">
        <v>27029</v>
      </c>
      <c r="EE17">
        <v>26724</v>
      </c>
      <c r="EF17">
        <v>26239</v>
      </c>
      <c r="EG17">
        <v>25672</v>
      </c>
      <c r="EH17">
        <v>25259</v>
      </c>
      <c r="EI17">
        <v>24888</v>
      </c>
      <c r="EJ17">
        <v>24728</v>
      </c>
      <c r="EK17">
        <v>24387</v>
      </c>
      <c r="EL17">
        <v>24202</v>
      </c>
      <c r="EM17">
        <v>24050</v>
      </c>
      <c r="EN17">
        <v>23769</v>
      </c>
      <c r="EP17">
        <v>8</v>
      </c>
      <c r="EQ17" t="s">
        <v>18</v>
      </c>
      <c r="ER17">
        <v>14384</v>
      </c>
      <c r="ES17">
        <v>14745</v>
      </c>
      <c r="ET17">
        <v>15593</v>
      </c>
      <c r="EU17">
        <v>16492</v>
      </c>
      <c r="EV17">
        <v>17535</v>
      </c>
      <c r="EW17">
        <v>18442</v>
      </c>
      <c r="EX17">
        <v>19156</v>
      </c>
      <c r="EY17">
        <v>19966</v>
      </c>
      <c r="EZ17">
        <v>20181</v>
      </c>
      <c r="FA17">
        <v>20971</v>
      </c>
      <c r="FB17">
        <v>21397</v>
      </c>
      <c r="FC17">
        <v>21664</v>
      </c>
      <c r="FD17">
        <v>21634</v>
      </c>
      <c r="FF17">
        <v>8</v>
      </c>
      <c r="FG17" t="s">
        <v>18</v>
      </c>
      <c r="FH17">
        <v>6201</v>
      </c>
      <c r="FI17">
        <v>6247</v>
      </c>
      <c r="FJ17">
        <v>6332</v>
      </c>
      <c r="FK17">
        <v>6414</v>
      </c>
      <c r="FL17">
        <v>6516</v>
      </c>
      <c r="FM17">
        <v>6661</v>
      </c>
      <c r="FN17">
        <v>6901</v>
      </c>
      <c r="FO17">
        <v>6957</v>
      </c>
      <c r="FP17">
        <v>7367</v>
      </c>
      <c r="FQ17">
        <v>7329</v>
      </c>
      <c r="FR17">
        <v>7495</v>
      </c>
      <c r="FS17">
        <v>7751</v>
      </c>
      <c r="FT17">
        <v>8349</v>
      </c>
      <c r="FV17">
        <v>8</v>
      </c>
      <c r="FW17" t="s">
        <v>18</v>
      </c>
      <c r="FX17">
        <v>173388</v>
      </c>
      <c r="FY17">
        <v>171739</v>
      </c>
      <c r="FZ17">
        <v>170127</v>
      </c>
      <c r="GA17">
        <v>168570</v>
      </c>
      <c r="GB17">
        <v>167060</v>
      </c>
      <c r="GC17">
        <v>165577</v>
      </c>
      <c r="GD17">
        <v>164127</v>
      </c>
      <c r="GE17">
        <v>162702</v>
      </c>
      <c r="GF17">
        <v>161307</v>
      </c>
      <c r="GG17">
        <v>159940</v>
      </c>
      <c r="GH17">
        <v>158597</v>
      </c>
      <c r="GI17">
        <v>157263</v>
      </c>
      <c r="GJ17">
        <v>155946</v>
      </c>
      <c r="GL17">
        <v>8</v>
      </c>
      <c r="GM17" t="s">
        <v>18</v>
      </c>
      <c r="GN17">
        <v>1625</v>
      </c>
      <c r="GO17">
        <v>1606</v>
      </c>
      <c r="GP17">
        <v>1695</v>
      </c>
      <c r="GQ17">
        <v>1608</v>
      </c>
      <c r="GR17">
        <v>1687</v>
      </c>
      <c r="GS17">
        <v>1798</v>
      </c>
      <c r="GT17">
        <v>1718</v>
      </c>
      <c r="GU17">
        <v>1727</v>
      </c>
      <c r="GV17">
        <v>1842</v>
      </c>
      <c r="GW17">
        <v>1837</v>
      </c>
      <c r="GX17">
        <v>1897</v>
      </c>
      <c r="GY17">
        <v>1906</v>
      </c>
      <c r="GZ17">
        <v>1935</v>
      </c>
      <c r="HA17">
        <v>2057</v>
      </c>
      <c r="HB17">
        <v>2186</v>
      </c>
      <c r="HC17">
        <v>2212</v>
      </c>
      <c r="HD17">
        <v>2216</v>
      </c>
      <c r="HE17">
        <v>2205</v>
      </c>
      <c r="HF17">
        <v>2198</v>
      </c>
      <c r="HG17">
        <v>2097</v>
      </c>
      <c r="HH17">
        <v>1862</v>
      </c>
      <c r="HI17">
        <v>1780</v>
      </c>
      <c r="HJ17">
        <v>1666</v>
      </c>
      <c r="HK17">
        <v>1713</v>
      </c>
      <c r="HL17">
        <v>1801</v>
      </c>
      <c r="HM17">
        <v>1915</v>
      </c>
      <c r="HN17">
        <v>1976</v>
      </c>
      <c r="HO17">
        <v>1885</v>
      </c>
      <c r="HP17">
        <v>1820</v>
      </c>
      <c r="HQ17">
        <v>1889</v>
      </c>
      <c r="HR17">
        <v>1892</v>
      </c>
      <c r="HS17">
        <v>1874</v>
      </c>
      <c r="HT17">
        <v>1976</v>
      </c>
      <c r="HU17">
        <v>2115</v>
      </c>
      <c r="HV17">
        <v>1986</v>
      </c>
      <c r="HW17">
        <v>1869</v>
      </c>
      <c r="HX17">
        <v>1791</v>
      </c>
      <c r="HY17">
        <v>1854</v>
      </c>
      <c r="HZ17">
        <v>2065</v>
      </c>
      <c r="IA17">
        <v>2037</v>
      </c>
      <c r="IB17">
        <v>2168</v>
      </c>
      <c r="IC17">
        <v>2368</v>
      </c>
      <c r="ID17">
        <v>2442</v>
      </c>
      <c r="IE17">
        <v>2410</v>
      </c>
      <c r="IF17">
        <v>2526</v>
      </c>
      <c r="IG17">
        <v>2607</v>
      </c>
      <c r="IH17">
        <v>2641</v>
      </c>
      <c r="II17">
        <v>2610</v>
      </c>
      <c r="IJ17">
        <v>2632</v>
      </c>
      <c r="IK17">
        <v>2709</v>
      </c>
      <c r="IL17">
        <v>2722</v>
      </c>
      <c r="IM17">
        <v>2665</v>
      </c>
      <c r="IN17">
        <v>2805</v>
      </c>
      <c r="IO17">
        <v>2848</v>
      </c>
      <c r="IP17">
        <v>2931</v>
      </c>
      <c r="IQ17">
        <v>2794</v>
      </c>
      <c r="IR17">
        <v>2890</v>
      </c>
      <c r="IS17">
        <v>3008</v>
      </c>
      <c r="IT17">
        <v>2821</v>
      </c>
      <c r="IU17">
        <v>3093</v>
      </c>
      <c r="IV17">
        <v>3159</v>
      </c>
      <c r="IW17">
        <v>3258</v>
      </c>
      <c r="IX17">
        <v>3244</v>
      </c>
      <c r="IY17">
        <v>3056</v>
      </c>
      <c r="IZ17">
        <v>2944</v>
      </c>
      <c r="JA17">
        <v>2264</v>
      </c>
      <c r="JB17">
        <v>2085</v>
      </c>
      <c r="JC17">
        <v>1704</v>
      </c>
      <c r="JD17">
        <v>2512</v>
      </c>
      <c r="JE17">
        <v>1795</v>
      </c>
      <c r="JF17">
        <v>2064</v>
      </c>
      <c r="JG17">
        <v>1891</v>
      </c>
      <c r="JH17">
        <v>1790</v>
      </c>
      <c r="JI17">
        <v>1687</v>
      </c>
      <c r="JJ17">
        <v>1634</v>
      </c>
      <c r="JK17">
        <v>1558</v>
      </c>
      <c r="JL17">
        <v>1488</v>
      </c>
      <c r="JM17">
        <v>1514</v>
      </c>
      <c r="JN17">
        <v>1570</v>
      </c>
      <c r="JO17">
        <v>1511</v>
      </c>
      <c r="JP17">
        <v>1360</v>
      </c>
      <c r="JQ17">
        <v>1339</v>
      </c>
      <c r="JR17">
        <v>1188</v>
      </c>
      <c r="JS17">
        <v>1057</v>
      </c>
      <c r="JT17">
        <v>957</v>
      </c>
      <c r="JU17">
        <v>838</v>
      </c>
      <c r="JV17">
        <v>752</v>
      </c>
      <c r="JW17">
        <v>607</v>
      </c>
      <c r="JX17">
        <v>547</v>
      </c>
      <c r="JY17">
        <v>462</v>
      </c>
      <c r="JZ17">
        <v>237</v>
      </c>
      <c r="KA17">
        <v>281</v>
      </c>
      <c r="KB17">
        <v>216</v>
      </c>
      <c r="KC17">
        <v>158</v>
      </c>
      <c r="KD17">
        <v>118</v>
      </c>
      <c r="KE17">
        <v>90</v>
      </c>
      <c r="KF17">
        <v>66</v>
      </c>
      <c r="KG17">
        <v>51</v>
      </c>
      <c r="KH17">
        <v>18</v>
      </c>
      <c r="KI17">
        <v>18</v>
      </c>
      <c r="KJ17">
        <v>21</v>
      </c>
      <c r="KL17">
        <v>8</v>
      </c>
      <c r="KM17" t="s">
        <v>18</v>
      </c>
      <c r="KN17">
        <v>1144</v>
      </c>
      <c r="KO17">
        <v>1215</v>
      </c>
      <c r="KP17">
        <v>1374</v>
      </c>
      <c r="KQ17">
        <v>1500</v>
      </c>
      <c r="KR17">
        <v>1481</v>
      </c>
      <c r="KS17">
        <v>1593</v>
      </c>
      <c r="KT17">
        <v>1638</v>
      </c>
      <c r="KU17">
        <v>1582</v>
      </c>
      <c r="KV17">
        <v>1760</v>
      </c>
      <c r="KW17">
        <v>1704</v>
      </c>
      <c r="KX17">
        <v>1656</v>
      </c>
      <c r="KY17">
        <v>1741</v>
      </c>
      <c r="KZ17">
        <v>1677</v>
      </c>
      <c r="LA17">
        <v>1741</v>
      </c>
      <c r="LB17">
        <v>1828</v>
      </c>
      <c r="LC17">
        <v>1770</v>
      </c>
      <c r="LD17">
        <v>1720</v>
      </c>
      <c r="LE17">
        <v>1811</v>
      </c>
      <c r="LF17">
        <v>1814</v>
      </c>
      <c r="LG17">
        <v>1780</v>
      </c>
      <c r="LH17">
        <v>1555</v>
      </c>
      <c r="LI17">
        <v>1469</v>
      </c>
      <c r="LJ17">
        <v>1559</v>
      </c>
      <c r="LK17">
        <v>1647</v>
      </c>
      <c r="LL17">
        <v>1630</v>
      </c>
      <c r="LM17">
        <v>1700</v>
      </c>
      <c r="LN17">
        <v>1692</v>
      </c>
      <c r="LO17">
        <v>1687</v>
      </c>
      <c r="LP17">
        <v>1725</v>
      </c>
      <c r="LQ17">
        <v>1707</v>
      </c>
      <c r="LR17">
        <v>1698</v>
      </c>
      <c r="LS17">
        <v>1718</v>
      </c>
      <c r="LT17">
        <v>1717</v>
      </c>
      <c r="LU17">
        <v>1815</v>
      </c>
      <c r="LV17">
        <v>1898</v>
      </c>
      <c r="LW17">
        <v>1941</v>
      </c>
      <c r="LX17">
        <v>1923</v>
      </c>
      <c r="LY17">
        <v>1864</v>
      </c>
      <c r="LZ17">
        <v>1944</v>
      </c>
      <c r="MA17">
        <v>1930</v>
      </c>
      <c r="MB17">
        <v>1906</v>
      </c>
      <c r="MC17">
        <v>2014</v>
      </c>
      <c r="MD17">
        <v>2103</v>
      </c>
      <c r="ME17">
        <v>2004</v>
      </c>
      <c r="MF17">
        <v>1906</v>
      </c>
      <c r="MG17">
        <v>1811</v>
      </c>
      <c r="MH17">
        <v>1884</v>
      </c>
      <c r="MI17">
        <v>2068</v>
      </c>
      <c r="MJ17">
        <v>2063</v>
      </c>
      <c r="MK17">
        <v>2181</v>
      </c>
      <c r="ML17">
        <v>2360</v>
      </c>
      <c r="MM17">
        <v>2436</v>
      </c>
      <c r="MN17">
        <v>2393</v>
      </c>
      <c r="MO17">
        <v>2495</v>
      </c>
      <c r="MP17">
        <v>2569</v>
      </c>
      <c r="MQ17">
        <v>2577</v>
      </c>
      <c r="MR17">
        <v>2562</v>
      </c>
      <c r="MS17">
        <v>2599</v>
      </c>
      <c r="MT17">
        <v>2614</v>
      </c>
      <c r="MU17">
        <v>2633</v>
      </c>
      <c r="MV17">
        <v>2552</v>
      </c>
      <c r="MW17">
        <v>2705</v>
      </c>
      <c r="MX17">
        <v>2694</v>
      </c>
      <c r="MY17">
        <v>2755</v>
      </c>
      <c r="MZ17">
        <v>2643</v>
      </c>
      <c r="NA17">
        <v>2691</v>
      </c>
      <c r="NB17">
        <v>2822</v>
      </c>
      <c r="NC17">
        <v>2618</v>
      </c>
      <c r="ND17">
        <v>2845</v>
      </c>
      <c r="NE17">
        <v>2872</v>
      </c>
      <c r="NF17">
        <v>2918</v>
      </c>
      <c r="NG17">
        <v>2941</v>
      </c>
      <c r="NH17">
        <v>2688</v>
      </c>
      <c r="NI17">
        <v>2574</v>
      </c>
      <c r="NJ17">
        <v>1959</v>
      </c>
      <c r="NK17">
        <v>1769</v>
      </c>
      <c r="NL17">
        <v>1428</v>
      </c>
      <c r="NM17">
        <v>2023</v>
      </c>
      <c r="NN17">
        <v>1456</v>
      </c>
      <c r="NO17">
        <v>1632</v>
      </c>
      <c r="NP17">
        <v>1439</v>
      </c>
      <c r="NQ17">
        <v>1303</v>
      </c>
      <c r="NR17">
        <v>1204</v>
      </c>
      <c r="NS17">
        <v>1131</v>
      </c>
      <c r="NT17">
        <v>999</v>
      </c>
      <c r="NU17">
        <v>951</v>
      </c>
      <c r="NV17">
        <v>891</v>
      </c>
      <c r="NW17">
        <v>846</v>
      </c>
      <c r="NX17">
        <v>758</v>
      </c>
      <c r="NY17">
        <v>620</v>
      </c>
      <c r="NZ17">
        <v>503</v>
      </c>
      <c r="OA17">
        <v>430</v>
      </c>
      <c r="OB17">
        <v>317</v>
      </c>
      <c r="OC17">
        <v>280</v>
      </c>
      <c r="OD17">
        <v>208</v>
      </c>
      <c r="OE17">
        <v>138</v>
      </c>
      <c r="OF17">
        <v>93</v>
      </c>
      <c r="OG17">
        <v>71</v>
      </c>
      <c r="OH17">
        <v>36</v>
      </c>
      <c r="OI17">
        <v>16</v>
      </c>
      <c r="OJ17">
        <v>43</v>
      </c>
      <c r="OL17">
        <v>8</v>
      </c>
      <c r="OM17" t="s">
        <v>18</v>
      </c>
      <c r="ON17">
        <v>934</v>
      </c>
      <c r="OO17">
        <v>954</v>
      </c>
      <c r="OP17">
        <v>981</v>
      </c>
      <c r="OQ17">
        <v>996</v>
      </c>
      <c r="OR17">
        <v>1017</v>
      </c>
      <c r="OS17">
        <v>1035</v>
      </c>
      <c r="OT17">
        <v>1057</v>
      </c>
      <c r="OU17">
        <v>1072</v>
      </c>
      <c r="OV17">
        <v>1101</v>
      </c>
      <c r="OW17">
        <v>1122</v>
      </c>
      <c r="OX17">
        <v>1138</v>
      </c>
      <c r="OY17">
        <v>1162</v>
      </c>
      <c r="OZ17">
        <v>1193</v>
      </c>
      <c r="PA17">
        <v>1260</v>
      </c>
      <c r="PB17">
        <v>1393</v>
      </c>
      <c r="PC17">
        <v>1501</v>
      </c>
      <c r="PD17">
        <v>1480</v>
      </c>
      <c r="PE17">
        <v>1572</v>
      </c>
      <c r="PF17">
        <v>1625</v>
      </c>
      <c r="PG17">
        <v>1508</v>
      </c>
      <c r="PH17">
        <v>1484</v>
      </c>
      <c r="PI17">
        <v>1375</v>
      </c>
      <c r="PJ17">
        <v>1345</v>
      </c>
      <c r="PK17">
        <v>1389</v>
      </c>
      <c r="PL17">
        <v>1368</v>
      </c>
      <c r="PM17">
        <v>1365</v>
      </c>
      <c r="PN17">
        <v>1397</v>
      </c>
      <c r="PO17">
        <v>1378</v>
      </c>
      <c r="PP17">
        <v>1355</v>
      </c>
      <c r="PQ17">
        <v>1397</v>
      </c>
      <c r="PR17">
        <v>1405</v>
      </c>
      <c r="PS17">
        <v>1446</v>
      </c>
      <c r="PT17">
        <v>1435</v>
      </c>
      <c r="PU17">
        <v>1479</v>
      </c>
      <c r="PV17">
        <v>1543</v>
      </c>
      <c r="PW17">
        <v>1612</v>
      </c>
      <c r="PX17">
        <v>1635</v>
      </c>
      <c r="PY17">
        <v>1678</v>
      </c>
      <c r="PZ17">
        <v>1714</v>
      </c>
      <c r="QA17">
        <v>1720</v>
      </c>
      <c r="QB17">
        <v>1756</v>
      </c>
      <c r="QC17">
        <v>1744</v>
      </c>
      <c r="QD17">
        <v>1749</v>
      </c>
      <c r="QE17">
        <v>1739</v>
      </c>
      <c r="QF17">
        <v>1750</v>
      </c>
      <c r="QG17">
        <v>1829</v>
      </c>
      <c r="QH17">
        <v>1902</v>
      </c>
      <c r="QI17">
        <v>1952</v>
      </c>
      <c r="QJ17">
        <v>1927</v>
      </c>
      <c r="QK17">
        <v>1876</v>
      </c>
      <c r="QL17">
        <v>1934</v>
      </c>
      <c r="QM17">
        <v>1916</v>
      </c>
      <c r="QN17">
        <v>1905</v>
      </c>
      <c r="QO17">
        <v>2001</v>
      </c>
      <c r="QP17">
        <v>2067</v>
      </c>
      <c r="QQ17">
        <v>1985</v>
      </c>
      <c r="QR17">
        <v>1895</v>
      </c>
      <c r="QS17">
        <v>1794</v>
      </c>
      <c r="QT17">
        <v>1858</v>
      </c>
      <c r="QU17">
        <v>2004</v>
      </c>
      <c r="QV17">
        <v>2004</v>
      </c>
      <c r="QW17">
        <v>2104</v>
      </c>
      <c r="QX17">
        <v>2260</v>
      </c>
      <c r="QY17">
        <v>2328</v>
      </c>
      <c r="QZ17">
        <v>2294</v>
      </c>
      <c r="RA17">
        <v>2364</v>
      </c>
      <c r="RB17">
        <v>2421</v>
      </c>
      <c r="RC17">
        <v>2415</v>
      </c>
      <c r="RD17">
        <v>2381</v>
      </c>
      <c r="RE17">
        <v>2392</v>
      </c>
      <c r="RF17">
        <v>2385</v>
      </c>
      <c r="RG17">
        <v>2380</v>
      </c>
      <c r="RH17">
        <v>2284</v>
      </c>
      <c r="RI17">
        <v>2391</v>
      </c>
      <c r="RJ17">
        <v>2356</v>
      </c>
      <c r="RK17">
        <v>2364</v>
      </c>
      <c r="RL17">
        <v>2254</v>
      </c>
      <c r="RM17">
        <v>2240</v>
      </c>
      <c r="RN17">
        <v>2310</v>
      </c>
      <c r="RO17">
        <v>2097</v>
      </c>
      <c r="RP17">
        <v>2209</v>
      </c>
      <c r="RQ17">
        <v>2162</v>
      </c>
      <c r="RR17">
        <v>2133</v>
      </c>
      <c r="RS17">
        <v>2064</v>
      </c>
      <c r="RT17">
        <v>1801</v>
      </c>
      <c r="RU17">
        <v>1624</v>
      </c>
      <c r="RV17">
        <v>1174</v>
      </c>
      <c r="RW17">
        <v>979</v>
      </c>
      <c r="RX17">
        <v>729</v>
      </c>
      <c r="RY17">
        <v>930</v>
      </c>
      <c r="RZ17">
        <v>603</v>
      </c>
      <c r="SA17">
        <v>596</v>
      </c>
      <c r="SB17">
        <v>455</v>
      </c>
      <c r="SC17">
        <v>349</v>
      </c>
      <c r="SD17">
        <v>266</v>
      </c>
      <c r="SE17">
        <v>202</v>
      </c>
      <c r="SF17">
        <v>141</v>
      </c>
      <c r="SG17">
        <v>103</v>
      </c>
      <c r="SH17">
        <v>71</v>
      </c>
      <c r="SI17">
        <v>52</v>
      </c>
      <c r="SJ17">
        <v>75</v>
      </c>
      <c r="SL17">
        <v>8</v>
      </c>
      <c r="SM17" t="s">
        <v>18</v>
      </c>
      <c r="SN17">
        <v>0</v>
      </c>
      <c r="SO17">
        <v>-762953.00535585079</v>
      </c>
      <c r="SP17">
        <v>-1509790.2267846367</v>
      </c>
      <c r="SQ17">
        <v>-2231513.125685561</v>
      </c>
      <c r="SR17">
        <v>-2931506.9198446809</v>
      </c>
      <c r="SS17">
        <v>-3619157.124795177</v>
      </c>
      <c r="ST17">
        <v>-4290526.6041864026</v>
      </c>
      <c r="SU17">
        <v>-4950020.010640162</v>
      </c>
      <c r="SV17">
        <v>-5594331.0786016677</v>
      </c>
      <c r="SW17">
        <v>-6224537.8746612277</v>
      </c>
      <c r="SX17">
        <v>-6840417.8588100644</v>
      </c>
      <c r="SY17">
        <v>-7453786.8530438151</v>
      </c>
      <c r="SZ17">
        <v>-8058416.3143528318</v>
      </c>
      <c r="TA17">
        <v>0</v>
      </c>
      <c r="TB17">
        <v>-4618754.9279805692</v>
      </c>
      <c r="TC17">
        <v>-8913758.2545725331</v>
      </c>
      <c r="TD17">
        <v>-12542451.289440297</v>
      </c>
      <c r="TE17">
        <v>-16185881.255680107</v>
      </c>
      <c r="TF17">
        <v>-18729539.309485953</v>
      </c>
      <c r="TG17">
        <v>-20354952.152164765</v>
      </c>
      <c r="TH17">
        <v>-21511562.230534382</v>
      </c>
      <c r="TI17">
        <v>-22594968.863325983</v>
      </c>
      <c r="TJ17">
        <v>-23617380.28156906</v>
      </c>
      <c r="TK17">
        <v>-24593676.670060359</v>
      </c>
      <c r="TL17">
        <v>-25499061.904694241</v>
      </c>
      <c r="TM17">
        <v>-26322458.050495915</v>
      </c>
      <c r="TN17">
        <v>0</v>
      </c>
      <c r="TO17">
        <v>-1478225.9808246528</v>
      </c>
      <c r="TP17">
        <v>-3713217.9678790388</v>
      </c>
      <c r="TQ17">
        <v>-6293203.0540143726</v>
      </c>
      <c r="TR17">
        <v>-8539618.4931339491</v>
      </c>
      <c r="TS17">
        <v>-12317480.629313884</v>
      </c>
      <c r="TT17">
        <v>-16473549.580317976</v>
      </c>
      <c r="TU17">
        <v>-21328104.931506779</v>
      </c>
      <c r="TV17">
        <v>-26910601.918131318</v>
      </c>
      <c r="TW17">
        <v>-31547200.706691183</v>
      </c>
      <c r="TX17">
        <v>-36664591.802210502</v>
      </c>
      <c r="TY17">
        <v>-41773034.323358566</v>
      </c>
      <c r="TZ17">
        <v>-45827124.749693438</v>
      </c>
      <c r="UA17">
        <v>0</v>
      </c>
      <c r="UB17">
        <v>-545860.77944886719</v>
      </c>
      <c r="UC17">
        <v>-1051929.3189478531</v>
      </c>
      <c r="UD17">
        <v>-1578421.3755061587</v>
      </c>
      <c r="UE17">
        <v>-2119509.9170602658</v>
      </c>
      <c r="UF17">
        <v>-2602496.1983876866</v>
      </c>
      <c r="UG17">
        <v>-3127493.644877953</v>
      </c>
      <c r="UH17">
        <v>-3651745.2925090808</v>
      </c>
      <c r="UI17">
        <v>-4071678.1083535594</v>
      </c>
      <c r="UJ17">
        <v>-4551689.5574292606</v>
      </c>
      <c r="UK17">
        <v>-5000306.5212908005</v>
      </c>
      <c r="UL17">
        <v>-5490479.1241025785</v>
      </c>
      <c r="UM17">
        <v>-6050202.2201123852</v>
      </c>
      <c r="UN17">
        <v>0</v>
      </c>
      <c r="UO17">
        <v>-500956.36509586667</v>
      </c>
      <c r="UP17">
        <v>-557182.31869448652</v>
      </c>
      <c r="UQ17">
        <v>-583544.96049218962</v>
      </c>
      <c r="UR17">
        <v>-502110.83005370328</v>
      </c>
      <c r="US17">
        <v>-450750.15931608219</v>
      </c>
      <c r="UT17">
        <v>-343363.38505472953</v>
      </c>
      <c r="UU17">
        <v>-505978.80412818503</v>
      </c>
      <c r="UV17">
        <v>-380614.68867873645</v>
      </c>
      <c r="UW17">
        <v>-661295.95671651431</v>
      </c>
      <c r="UX17">
        <v>-796637.26656147931</v>
      </c>
      <c r="UY17">
        <v>-859898.02155209472</v>
      </c>
      <c r="UZ17">
        <v>-546696.55316695396</v>
      </c>
      <c r="VA17">
        <v>0</v>
      </c>
      <c r="VB17">
        <v>-1342302.4051555209</v>
      </c>
      <c r="VC17">
        <v>-2388448.4103076062</v>
      </c>
      <c r="VD17">
        <v>-3370729.9786484716</v>
      </c>
      <c r="VE17">
        <v>-4251170.3563255351</v>
      </c>
      <c r="VF17">
        <v>-5230973.5006779768</v>
      </c>
      <c r="VG17">
        <v>-6157361.6314656297</v>
      </c>
      <c r="VH17">
        <v>-7043540.2794553945</v>
      </c>
      <c r="VI17">
        <v>-8104008.946208993</v>
      </c>
      <c r="VJ17">
        <v>-9005135.9172055181</v>
      </c>
      <c r="VK17">
        <v>-10031292.970275043</v>
      </c>
      <c r="VL17">
        <v>-11141919.552825194</v>
      </c>
      <c r="VM17">
        <v>-12304578.971003916</v>
      </c>
      <c r="VN17">
        <v>0</v>
      </c>
      <c r="VO17">
        <v>2183390.154680395</v>
      </c>
      <c r="VP17">
        <v>6337474.3287239671</v>
      </c>
      <c r="VQ17">
        <v>10519061.520674054</v>
      </c>
      <c r="VR17">
        <v>15353704.692683691</v>
      </c>
      <c r="VS17">
        <v>20113163.129060078</v>
      </c>
      <c r="VT17">
        <v>25341803.954690952</v>
      </c>
      <c r="VU17">
        <v>28838001.70373698</v>
      </c>
      <c r="VV17">
        <v>34289665.646084636</v>
      </c>
      <c r="VW17">
        <v>36626467.545722105</v>
      </c>
      <c r="VX17">
        <v>40026270.300677776</v>
      </c>
      <c r="VY17">
        <v>43892589.030487597</v>
      </c>
      <c r="VZ17">
        <v>50441590.304591961</v>
      </c>
      <c r="WA17">
        <v>0</v>
      </c>
      <c r="WB17">
        <v>-1968509.7153805324</v>
      </c>
      <c r="WC17">
        <v>-3697008.6042260746</v>
      </c>
      <c r="WD17">
        <v>-5339374.6187545219</v>
      </c>
      <c r="WE17">
        <v>-6879323.3746084115</v>
      </c>
      <c r="WF17">
        <v>-8314748.2845513532</v>
      </c>
      <c r="WG17">
        <v>-9803412.4210199192</v>
      </c>
      <c r="WH17">
        <v>-11499385.024916794</v>
      </c>
      <c r="WI17">
        <v>-12863968.550716352</v>
      </c>
      <c r="WJ17">
        <v>-14525493.777644247</v>
      </c>
      <c r="WK17">
        <v>-15992361.959855352</v>
      </c>
      <c r="WL17">
        <v>-17334936.462433983</v>
      </c>
      <c r="WM17">
        <v>-18379791.891312081</v>
      </c>
      <c r="WN17">
        <v>0</v>
      </c>
      <c r="WO17">
        <v>-9034173.0245614648</v>
      </c>
      <c r="WP17">
        <v>-15493860.772688262</v>
      </c>
      <c r="WQ17">
        <v>-21420176.881867521</v>
      </c>
      <c r="WR17">
        <v>-26055416.454022966</v>
      </c>
      <c r="WS17">
        <v>-31151982.077468041</v>
      </c>
      <c r="WT17">
        <v>-35208855.46439641</v>
      </c>
      <c r="WU17">
        <v>-41652334.869953804</v>
      </c>
      <c r="WV17">
        <v>-46230506.507931978</v>
      </c>
      <c r="WW17">
        <v>-53506266.526194915</v>
      </c>
      <c r="WX17">
        <v>-59893014.748385832</v>
      </c>
      <c r="WY17">
        <v>-65660527.211522885</v>
      </c>
      <c r="WZ17">
        <v>-67047678.445545569</v>
      </c>
      <c r="XA17">
        <v>8</v>
      </c>
      <c r="XB17" t="s">
        <v>18</v>
      </c>
      <c r="XC17">
        <v>0</v>
      </c>
      <c r="XD17">
        <v>0</v>
      </c>
      <c r="XE17">
        <v>0</v>
      </c>
      <c r="XF17">
        <v>0</v>
      </c>
      <c r="XG17">
        <v>0</v>
      </c>
      <c r="XH17">
        <v>0</v>
      </c>
      <c r="XI17">
        <v>0</v>
      </c>
      <c r="XJ17">
        <v>0</v>
      </c>
      <c r="XK17">
        <v>0</v>
      </c>
      <c r="XL17">
        <v>0</v>
      </c>
      <c r="XM17">
        <v>0</v>
      </c>
      <c r="XN17">
        <v>0</v>
      </c>
      <c r="XO17">
        <v>0</v>
      </c>
      <c r="XP17">
        <v>0</v>
      </c>
      <c r="XQ17">
        <v>0</v>
      </c>
      <c r="XR17">
        <v>0</v>
      </c>
      <c r="XS17">
        <v>0</v>
      </c>
      <c r="XT17">
        <v>0</v>
      </c>
      <c r="XU17">
        <v>0</v>
      </c>
      <c r="XV17">
        <v>0</v>
      </c>
      <c r="XW17">
        <v>0</v>
      </c>
      <c r="XX17">
        <v>0</v>
      </c>
      <c r="XY17">
        <v>2906.060606060606</v>
      </c>
      <c r="XZ17">
        <v>2906.060606060606</v>
      </c>
      <c r="YA17">
        <v>2906.060606060606</v>
      </c>
      <c r="YB17">
        <v>5812.121212121212</v>
      </c>
      <c r="YC17">
        <v>0</v>
      </c>
      <c r="YD17">
        <v>348282.09764918621</v>
      </c>
      <c r="YE17">
        <v>476578.25381369679</v>
      </c>
      <c r="YF17">
        <v>476578.25381369679</v>
      </c>
      <c r="YG17">
        <v>499921.84355728654</v>
      </c>
      <c r="YH17">
        <v>560871.21064589405</v>
      </c>
      <c r="YI17">
        <v>560871.21064589405</v>
      </c>
      <c r="YJ17">
        <v>560871.21064589405</v>
      </c>
      <c r="YK17">
        <v>560871.21064589405</v>
      </c>
      <c r="YL17">
        <v>560871.21064589405</v>
      </c>
      <c r="YM17">
        <v>560871.21064589405</v>
      </c>
      <c r="YN17">
        <v>560871.21064589405</v>
      </c>
      <c r="YO17">
        <v>560871.21064589405</v>
      </c>
      <c r="YP17">
        <v>0</v>
      </c>
      <c r="YQ17">
        <v>29015.57807396815</v>
      </c>
      <c r="YR17">
        <v>74944.776215911581</v>
      </c>
      <c r="YS17">
        <v>103189.06662824997</v>
      </c>
      <c r="YT17">
        <v>114211.95291138941</v>
      </c>
      <c r="YU17">
        <v>114211.95291138941</v>
      </c>
      <c r="YV17">
        <v>119433.45534243215</v>
      </c>
      <c r="YW17">
        <v>119433.45534243215</v>
      </c>
      <c r="YX17">
        <v>123533.96864803333</v>
      </c>
      <c r="YY17">
        <v>134136.02165505636</v>
      </c>
      <c r="YZ17">
        <v>170615.19385901204</v>
      </c>
      <c r="ZA17">
        <v>170615.19385901204</v>
      </c>
      <c r="ZB17">
        <v>170615.19385901204</v>
      </c>
      <c r="ZC17">
        <v>0</v>
      </c>
      <c r="ZD17">
        <v>0</v>
      </c>
      <c r="ZE17">
        <v>133240.65324057062</v>
      </c>
      <c r="ZF17">
        <v>231431.32356032025</v>
      </c>
      <c r="ZG17">
        <v>378836.6357859975</v>
      </c>
      <c r="ZH17">
        <v>484444.52337905986</v>
      </c>
      <c r="ZI17">
        <v>638170.54744286963</v>
      </c>
      <c r="ZJ17">
        <v>649226.73379289533</v>
      </c>
      <c r="ZK17">
        <v>825549.27017306001</v>
      </c>
      <c r="ZL17">
        <v>825549.27017306001</v>
      </c>
      <c r="ZM17">
        <v>889462.59532849607</v>
      </c>
      <c r="ZN17">
        <v>984900.33467868646</v>
      </c>
      <c r="ZO17">
        <v>1332864.5485696236</v>
      </c>
      <c r="ZP17">
        <v>0</v>
      </c>
      <c r="ZQ17">
        <v>0</v>
      </c>
      <c r="ZR17">
        <v>0</v>
      </c>
      <c r="ZS17">
        <v>1333.7258538703113</v>
      </c>
      <c r="ZT17">
        <v>1333.7258538703113</v>
      </c>
      <c r="ZU17">
        <v>1333.7258538703113</v>
      </c>
      <c r="ZV17">
        <v>1333.7258538703113</v>
      </c>
      <c r="ZW17">
        <v>1333.7258538703113</v>
      </c>
      <c r="ZX17">
        <v>1333.7258538703113</v>
      </c>
      <c r="ZY17">
        <v>1333.7258538703113</v>
      </c>
      <c r="ZZ17">
        <v>1333.7258538703113</v>
      </c>
      <c r="AAA17">
        <v>1333.7258538703113</v>
      </c>
      <c r="AAB17">
        <v>1333.7258538703113</v>
      </c>
      <c r="AAC17">
        <v>0</v>
      </c>
      <c r="AAD17">
        <v>2198695.6355308755</v>
      </c>
      <c r="AAE17">
        <v>6352779.8095744476</v>
      </c>
      <c r="AAF17">
        <v>10534367.001524534</v>
      </c>
      <c r="AAG17">
        <v>15369010.173534174</v>
      </c>
      <c r="AAH17">
        <v>20128468.609910559</v>
      </c>
      <c r="AAI17">
        <v>25357109.435541432</v>
      </c>
      <c r="AAJ17">
        <v>28853307.184587464</v>
      </c>
      <c r="AAK17">
        <v>34304971.126935117</v>
      </c>
      <c r="AAL17">
        <v>36644682.981569141</v>
      </c>
      <c r="AAM17">
        <v>40044485.736524805</v>
      </c>
      <c r="AAN17">
        <v>43910804.466334619</v>
      </c>
      <c r="AAO17">
        <v>50459805.74043899</v>
      </c>
      <c r="AAP17">
        <v>0</v>
      </c>
      <c r="AAQ17">
        <v>0</v>
      </c>
      <c r="AAR17">
        <v>0</v>
      </c>
      <c r="AAS17">
        <v>0</v>
      </c>
      <c r="AAT17">
        <v>0</v>
      </c>
      <c r="AAU17">
        <v>0</v>
      </c>
      <c r="AAV17">
        <v>0</v>
      </c>
      <c r="AAW17">
        <v>0</v>
      </c>
      <c r="AAX17">
        <v>0</v>
      </c>
      <c r="AAY17">
        <v>0</v>
      </c>
      <c r="AAZ17">
        <v>0</v>
      </c>
      <c r="ABA17">
        <v>0</v>
      </c>
      <c r="ABB17">
        <v>0</v>
      </c>
      <c r="ABC17">
        <v>0</v>
      </c>
      <c r="ABD17">
        <v>2575993.3112540296</v>
      </c>
      <c r="ABE17">
        <v>7037543.4928446263</v>
      </c>
      <c r="ABF17">
        <v>11346899.37138067</v>
      </c>
      <c r="ABG17">
        <v>16363314.331642715</v>
      </c>
      <c r="ABH17">
        <v>21289330.022700768</v>
      </c>
      <c r="ABI17">
        <v>26676918.374826498</v>
      </c>
      <c r="ABJ17">
        <v>30184172.310222551</v>
      </c>
      <c r="ABK17">
        <v>35816259.302255966</v>
      </c>
      <c r="ABL17">
        <v>38169479.270503081</v>
      </c>
      <c r="ABM17">
        <v>41669674.522818133</v>
      </c>
      <c r="ABN17">
        <v>45631430.991978139</v>
      </c>
      <c r="ABO17">
        <v>52531302.540579505</v>
      </c>
      <c r="ABQ17">
        <v>8</v>
      </c>
      <c r="ABR17" t="s">
        <v>18</v>
      </c>
      <c r="ABS17">
        <v>0</v>
      </c>
      <c r="ABT17">
        <v>-537267.33179020451</v>
      </c>
      <c r="ABU17">
        <v>-1076869.1062077493</v>
      </c>
      <c r="ABV17">
        <v>-1610753.5162373753</v>
      </c>
      <c r="ABW17">
        <v>-2140727.0045099556</v>
      </c>
      <c r="ABX17">
        <v>-2663794.8113185219</v>
      </c>
      <c r="ABY17">
        <v>-3194775.578901038</v>
      </c>
      <c r="ABZ17">
        <v>-3725522.3580018566</v>
      </c>
      <c r="ACA17">
        <v>-4256469.3726548078</v>
      </c>
      <c r="ACB17">
        <v>-4798376.8729586555</v>
      </c>
      <c r="ACC17">
        <v>-5349358.7331262594</v>
      </c>
      <c r="ACD17">
        <v>-5907388.5222718939</v>
      </c>
      <c r="ACE17">
        <v>-6460176.0827343315</v>
      </c>
      <c r="ACG17">
        <v>8</v>
      </c>
      <c r="ACH17" t="s">
        <v>18</v>
      </c>
      <c r="ACI17">
        <v>54115</v>
      </c>
      <c r="ACJ17">
        <v>1375121</v>
      </c>
      <c r="ACK17">
        <v>3.9352900581112502E-2</v>
      </c>
      <c r="ACM17">
        <v>8</v>
      </c>
      <c r="ACN17" t="s">
        <v>18</v>
      </c>
      <c r="ACO17">
        <v>554</v>
      </c>
      <c r="ACP17">
        <v>296</v>
      </c>
      <c r="ACQ17">
        <v>194</v>
      </c>
      <c r="ACR17">
        <v>817</v>
      </c>
      <c r="ACS17">
        <v>3111</v>
      </c>
      <c r="ACT17">
        <v>2025</v>
      </c>
      <c r="ACU17">
        <v>1092</v>
      </c>
      <c r="ACV17">
        <v>628</v>
      </c>
      <c r="ACW17">
        <v>453</v>
      </c>
      <c r="ACX17">
        <v>458</v>
      </c>
      <c r="ACY17">
        <v>404</v>
      </c>
      <c r="ACZ17">
        <v>348</v>
      </c>
      <c r="ADA17">
        <v>412</v>
      </c>
      <c r="ADB17">
        <v>321</v>
      </c>
      <c r="ADC17">
        <v>149</v>
      </c>
      <c r="ADD17">
        <v>218</v>
      </c>
      <c r="ADF17">
        <v>8</v>
      </c>
      <c r="ADG17" t="s">
        <v>18</v>
      </c>
      <c r="ADH17">
        <v>796</v>
      </c>
      <c r="ADI17">
        <v>444</v>
      </c>
      <c r="ADJ17">
        <v>334</v>
      </c>
      <c r="ADK17">
        <v>1801</v>
      </c>
      <c r="ADL17">
        <v>4332</v>
      </c>
      <c r="ADM17">
        <v>2429</v>
      </c>
      <c r="ADN17">
        <v>1308</v>
      </c>
      <c r="ADO17">
        <v>751</v>
      </c>
      <c r="ADP17">
        <v>571</v>
      </c>
      <c r="ADQ17">
        <v>479</v>
      </c>
      <c r="ADR17">
        <v>451</v>
      </c>
      <c r="ADS17">
        <v>369</v>
      </c>
      <c r="ADT17">
        <v>369</v>
      </c>
      <c r="ADU17">
        <v>262</v>
      </c>
      <c r="ADV17">
        <v>158</v>
      </c>
      <c r="ADW17">
        <v>171</v>
      </c>
      <c r="ADY17">
        <v>8</v>
      </c>
      <c r="ADZ17" t="s">
        <v>18</v>
      </c>
      <c r="AEA17">
        <v>-242</v>
      </c>
      <c r="AEB17">
        <v>-148</v>
      </c>
      <c r="AEC17">
        <v>-140</v>
      </c>
      <c r="AED17">
        <v>-984</v>
      </c>
      <c r="AEE17">
        <v>-1221</v>
      </c>
      <c r="AEF17">
        <v>-404</v>
      </c>
      <c r="AEG17">
        <v>-216</v>
      </c>
      <c r="AEH17">
        <v>-123</v>
      </c>
      <c r="AEI17">
        <v>-118</v>
      </c>
      <c r="AEJ17">
        <v>-21</v>
      </c>
      <c r="AEK17">
        <v>-47</v>
      </c>
      <c r="AEL17">
        <v>-21</v>
      </c>
      <c r="AEM17">
        <v>43</v>
      </c>
      <c r="AEN17">
        <v>59</v>
      </c>
      <c r="AEO17">
        <v>-9</v>
      </c>
      <c r="AEP17">
        <v>47</v>
      </c>
      <c r="AER17">
        <v>8</v>
      </c>
      <c r="AES17" t="s">
        <v>18</v>
      </c>
      <c r="AET17">
        <v>6605.5021980608099</v>
      </c>
      <c r="AEU17">
        <v>6706.1489853845023</v>
      </c>
      <c r="AEV17">
        <v>8543.4734093100578</v>
      </c>
      <c r="AEW17">
        <v>5794.419683738859</v>
      </c>
      <c r="AEX17">
        <v>755.48007804911083</v>
      </c>
      <c r="AEY17">
        <v>2978.7327617483588</v>
      </c>
      <c r="AEZ17">
        <v>4023.1235801818339</v>
      </c>
      <c r="AFA17">
        <v>4716.0147961677558</v>
      </c>
      <c r="AFB17">
        <v>5146.3586503495517</v>
      </c>
      <c r="AFC17">
        <v>5637.3879912814673</v>
      </c>
      <c r="AFD17">
        <v>5437.6346366370808</v>
      </c>
      <c r="AFE17">
        <v>4941.9230785322279</v>
      </c>
      <c r="AFF17">
        <v>4588.6585341100508</v>
      </c>
      <c r="AFG17">
        <v>4474.5559126448552</v>
      </c>
      <c r="AFH17">
        <v>3984.3587155408986</v>
      </c>
      <c r="AFI17">
        <v>14839.48331711808</v>
      </c>
      <c r="AFK17">
        <v>8</v>
      </c>
      <c r="AFL17" t="s">
        <v>18</v>
      </c>
      <c r="AFM17">
        <v>13415.394219787569</v>
      </c>
      <c r="AFN17">
        <v>13121.946065465012</v>
      </c>
      <c r="AFO17">
        <v>13680.830572316148</v>
      </c>
      <c r="AFP17">
        <v>8057.6594896852248</v>
      </c>
      <c r="AFQ17">
        <v>3433.272446548599</v>
      </c>
      <c r="AFR17">
        <v>3301.2175676839315</v>
      </c>
      <c r="AFS17">
        <v>3300.8151604275345</v>
      </c>
      <c r="AFT17">
        <v>3305.1862686685536</v>
      </c>
      <c r="AFU17">
        <v>3307.3919197637974</v>
      </c>
      <c r="AFV17">
        <v>3311.9389880173885</v>
      </c>
      <c r="AFW17">
        <v>3407.7313360329081</v>
      </c>
      <c r="AFX17">
        <v>3401.1125372344854</v>
      </c>
      <c r="AFY17">
        <v>3405.4277879108272</v>
      </c>
      <c r="AFZ17">
        <v>4627.6258187897647</v>
      </c>
      <c r="AGA17">
        <v>4630.3148764481712</v>
      </c>
      <c r="AGB17">
        <v>14615.514826593278</v>
      </c>
      <c r="AGD17">
        <v>8</v>
      </c>
      <c r="AGE17" t="s">
        <v>18</v>
      </c>
      <c r="AGF17">
        <v>-6809.8920217267596</v>
      </c>
      <c r="AGG17">
        <v>-6415.7970800805097</v>
      </c>
      <c r="AGH17">
        <v>-5137.3571630060906</v>
      </c>
      <c r="AGI17">
        <v>-2263.2398059463658</v>
      </c>
      <c r="AGJ17">
        <v>-2677.792368499488</v>
      </c>
      <c r="AGK17">
        <v>-322.48480593557269</v>
      </c>
      <c r="AGL17">
        <v>722.30841975429939</v>
      </c>
      <c r="AGM17">
        <v>1410.8285274992022</v>
      </c>
      <c r="AGN17">
        <v>1838.9667305857542</v>
      </c>
      <c r="AGO17">
        <v>2325.4490032640788</v>
      </c>
      <c r="AGP17">
        <v>2029.9033006041727</v>
      </c>
      <c r="AGQ17">
        <v>1540.8105412977425</v>
      </c>
      <c r="AGR17">
        <v>1183.2307461992236</v>
      </c>
      <c r="AGS17">
        <v>-153.06990614490951</v>
      </c>
      <c r="AGT17">
        <v>-645.95616090727253</v>
      </c>
      <c r="AGU17">
        <v>223.96849052480138</v>
      </c>
    </row>
    <row r="18" spans="2:879" x14ac:dyDescent="0.25">
      <c r="B18">
        <v>9</v>
      </c>
      <c r="C18" t="s">
        <v>19</v>
      </c>
      <c r="D18">
        <v>852</v>
      </c>
      <c r="E18">
        <v>825</v>
      </c>
      <c r="F18">
        <v>818</v>
      </c>
      <c r="G18">
        <v>809</v>
      </c>
      <c r="H18">
        <v>799</v>
      </c>
      <c r="I18">
        <v>792</v>
      </c>
      <c r="J18">
        <v>785</v>
      </c>
      <c r="K18">
        <v>776</v>
      </c>
      <c r="L18">
        <v>768</v>
      </c>
      <c r="M18">
        <v>761</v>
      </c>
      <c r="N18">
        <v>756</v>
      </c>
      <c r="O18">
        <v>750</v>
      </c>
      <c r="P18">
        <v>747</v>
      </c>
      <c r="R18">
        <v>9</v>
      </c>
      <c r="S18" t="s">
        <v>19</v>
      </c>
      <c r="T18">
        <v>5324</v>
      </c>
      <c r="U18">
        <v>5059</v>
      </c>
      <c r="V18">
        <v>4771</v>
      </c>
      <c r="W18">
        <v>4500</v>
      </c>
      <c r="X18">
        <v>4325</v>
      </c>
      <c r="Y18">
        <v>4181</v>
      </c>
      <c r="Z18">
        <v>4127</v>
      </c>
      <c r="AA18">
        <v>4087</v>
      </c>
      <c r="AB18">
        <v>4051</v>
      </c>
      <c r="AC18">
        <v>4012</v>
      </c>
      <c r="AD18">
        <v>3978</v>
      </c>
      <c r="AE18">
        <v>3940</v>
      </c>
      <c r="AF18">
        <v>3905</v>
      </c>
      <c r="AH18">
        <v>9</v>
      </c>
      <c r="AI18" t="s">
        <v>19</v>
      </c>
      <c r="AJ18">
        <v>1191</v>
      </c>
      <c r="AK18">
        <v>1142</v>
      </c>
      <c r="AL18">
        <v>1139</v>
      </c>
      <c r="AM18">
        <v>1118</v>
      </c>
      <c r="AN18">
        <v>1019</v>
      </c>
      <c r="AO18">
        <v>977</v>
      </c>
      <c r="AP18">
        <v>883</v>
      </c>
      <c r="AQ18">
        <v>858</v>
      </c>
      <c r="AR18">
        <v>848</v>
      </c>
      <c r="AS18">
        <v>844</v>
      </c>
      <c r="AT18">
        <v>830</v>
      </c>
      <c r="AU18">
        <v>828</v>
      </c>
      <c r="AV18">
        <v>821</v>
      </c>
      <c r="AX18">
        <v>9</v>
      </c>
      <c r="AY18" t="s">
        <v>19</v>
      </c>
      <c r="AZ18">
        <v>7578</v>
      </c>
      <c r="BA18">
        <v>7499</v>
      </c>
      <c r="BB18">
        <v>7365</v>
      </c>
      <c r="BC18">
        <v>7256</v>
      </c>
      <c r="BD18">
        <v>7210</v>
      </c>
      <c r="BE18">
        <v>6916</v>
      </c>
      <c r="BF18">
        <v>6650</v>
      </c>
      <c r="BG18">
        <v>6345</v>
      </c>
      <c r="BH18">
        <v>6064</v>
      </c>
      <c r="BI18">
        <v>5784</v>
      </c>
      <c r="BJ18">
        <v>5515</v>
      </c>
      <c r="BK18">
        <v>5333</v>
      </c>
      <c r="BL18">
        <v>5189</v>
      </c>
      <c r="BN18">
        <v>9</v>
      </c>
      <c r="BO18" t="s">
        <v>19</v>
      </c>
      <c r="BP18">
        <v>3728</v>
      </c>
      <c r="BQ18">
        <v>3801</v>
      </c>
      <c r="BR18">
        <v>3856</v>
      </c>
      <c r="BS18">
        <v>3832</v>
      </c>
      <c r="BT18">
        <v>3726</v>
      </c>
      <c r="BU18">
        <v>3771</v>
      </c>
      <c r="BV18">
        <v>3764</v>
      </c>
      <c r="BW18">
        <v>3792</v>
      </c>
      <c r="BX18">
        <v>3627</v>
      </c>
      <c r="BY18">
        <v>3521</v>
      </c>
      <c r="BZ18">
        <v>3454</v>
      </c>
      <c r="CA18">
        <v>3329</v>
      </c>
      <c r="CB18">
        <v>3173</v>
      </c>
      <c r="CD18">
        <v>9</v>
      </c>
      <c r="CE18" t="s">
        <v>19</v>
      </c>
      <c r="CF18">
        <v>3825</v>
      </c>
      <c r="CG18">
        <v>3770</v>
      </c>
      <c r="CH18">
        <v>3687</v>
      </c>
      <c r="CI18">
        <v>3715</v>
      </c>
      <c r="CJ18">
        <v>3783</v>
      </c>
      <c r="CK18">
        <v>3831</v>
      </c>
      <c r="CL18">
        <v>3807</v>
      </c>
      <c r="CM18">
        <v>3716</v>
      </c>
      <c r="CN18">
        <v>3759</v>
      </c>
      <c r="CO18">
        <v>3754</v>
      </c>
      <c r="CP18">
        <v>3768</v>
      </c>
      <c r="CQ18">
        <v>3614</v>
      </c>
      <c r="CR18">
        <v>3520</v>
      </c>
      <c r="CT18">
        <v>9</v>
      </c>
      <c r="CU18" t="s">
        <v>19</v>
      </c>
      <c r="CV18">
        <v>7253</v>
      </c>
      <c r="CW18">
        <v>7030</v>
      </c>
      <c r="CX18">
        <v>6881</v>
      </c>
      <c r="CY18">
        <v>6731</v>
      </c>
      <c r="CZ18">
        <v>6638</v>
      </c>
      <c r="DA18">
        <v>6578</v>
      </c>
      <c r="DB18">
        <v>6601</v>
      </c>
      <c r="DC18">
        <v>6599</v>
      </c>
      <c r="DD18">
        <v>6643</v>
      </c>
      <c r="DE18">
        <v>6682</v>
      </c>
      <c r="DF18">
        <v>6636</v>
      </c>
      <c r="DG18">
        <v>6704</v>
      </c>
      <c r="DH18">
        <v>6701</v>
      </c>
      <c r="DJ18">
        <v>9</v>
      </c>
      <c r="DK18" t="s">
        <v>19</v>
      </c>
      <c r="DL18">
        <v>64538</v>
      </c>
      <c r="DM18">
        <v>63730</v>
      </c>
      <c r="DN18">
        <v>62987</v>
      </c>
      <c r="DO18">
        <v>62232</v>
      </c>
      <c r="DP18">
        <v>61495</v>
      </c>
      <c r="DQ18">
        <v>60809</v>
      </c>
      <c r="DR18">
        <v>60094</v>
      </c>
      <c r="DS18">
        <v>59396</v>
      </c>
      <c r="DT18">
        <v>58744</v>
      </c>
      <c r="DU18">
        <v>58142</v>
      </c>
      <c r="DV18">
        <v>57540</v>
      </c>
      <c r="DW18">
        <v>57026</v>
      </c>
      <c r="DX18">
        <v>56543</v>
      </c>
      <c r="DZ18">
        <v>9</v>
      </c>
      <c r="EA18" t="s">
        <v>19</v>
      </c>
      <c r="EB18">
        <v>18959</v>
      </c>
      <c r="EC18">
        <v>19403</v>
      </c>
      <c r="ED18">
        <v>19496</v>
      </c>
      <c r="EE18">
        <v>19359</v>
      </c>
      <c r="EF18">
        <v>19044</v>
      </c>
      <c r="EG18">
        <v>18700</v>
      </c>
      <c r="EH18">
        <v>18398</v>
      </c>
      <c r="EI18">
        <v>18203</v>
      </c>
      <c r="EJ18">
        <v>18032</v>
      </c>
      <c r="EK18">
        <v>17781</v>
      </c>
      <c r="EL18">
        <v>17615</v>
      </c>
      <c r="EM18">
        <v>17370</v>
      </c>
      <c r="EN18">
        <v>17154</v>
      </c>
      <c r="EP18">
        <v>9</v>
      </c>
      <c r="EQ18" t="s">
        <v>19</v>
      </c>
      <c r="ER18">
        <v>10918</v>
      </c>
      <c r="ES18">
        <v>10969</v>
      </c>
      <c r="ET18">
        <v>11329</v>
      </c>
      <c r="EU18">
        <v>11867</v>
      </c>
      <c r="EV18">
        <v>12458</v>
      </c>
      <c r="EW18">
        <v>13045</v>
      </c>
      <c r="EX18">
        <v>13535</v>
      </c>
      <c r="EY18">
        <v>14115</v>
      </c>
      <c r="EZ18">
        <v>14254</v>
      </c>
      <c r="FA18">
        <v>14826</v>
      </c>
      <c r="FB18">
        <v>15177</v>
      </c>
      <c r="FC18">
        <v>15556</v>
      </c>
      <c r="FD18">
        <v>15684</v>
      </c>
      <c r="FF18">
        <v>9</v>
      </c>
      <c r="FG18" t="s">
        <v>19</v>
      </c>
      <c r="FH18">
        <v>4590</v>
      </c>
      <c r="FI18">
        <v>4689</v>
      </c>
      <c r="FJ18">
        <v>4759</v>
      </c>
      <c r="FK18">
        <v>4846</v>
      </c>
      <c r="FL18">
        <v>4953</v>
      </c>
      <c r="FM18">
        <v>5061</v>
      </c>
      <c r="FN18">
        <v>5239</v>
      </c>
      <c r="FO18">
        <v>5235</v>
      </c>
      <c r="FP18">
        <v>5569</v>
      </c>
      <c r="FQ18">
        <v>5507</v>
      </c>
      <c r="FR18">
        <v>5609</v>
      </c>
      <c r="FS18">
        <v>5700</v>
      </c>
      <c r="FT18">
        <v>5982</v>
      </c>
      <c r="FV18">
        <v>9</v>
      </c>
      <c r="FW18" t="s">
        <v>19</v>
      </c>
      <c r="FX18">
        <v>128756</v>
      </c>
      <c r="FY18">
        <v>127917</v>
      </c>
      <c r="FZ18">
        <v>127088</v>
      </c>
      <c r="GA18">
        <v>126265</v>
      </c>
      <c r="GB18">
        <v>125450</v>
      </c>
      <c r="GC18">
        <v>124661</v>
      </c>
      <c r="GD18">
        <v>123883</v>
      </c>
      <c r="GE18">
        <v>123122</v>
      </c>
      <c r="GF18">
        <v>122359</v>
      </c>
      <c r="GG18">
        <v>121614</v>
      </c>
      <c r="GH18">
        <v>120878</v>
      </c>
      <c r="GI18">
        <v>120150</v>
      </c>
      <c r="GJ18">
        <v>119419</v>
      </c>
      <c r="GL18">
        <v>9</v>
      </c>
      <c r="GM18" t="s">
        <v>19</v>
      </c>
      <c r="GN18">
        <v>1122</v>
      </c>
      <c r="GO18">
        <v>1175</v>
      </c>
      <c r="GP18">
        <v>1225</v>
      </c>
      <c r="GQ18">
        <v>1238</v>
      </c>
      <c r="GR18">
        <v>1234</v>
      </c>
      <c r="GS18">
        <v>1201</v>
      </c>
      <c r="GT18">
        <v>1190</v>
      </c>
      <c r="GU18">
        <v>1235</v>
      </c>
      <c r="GV18">
        <v>1297</v>
      </c>
      <c r="GW18">
        <v>1257</v>
      </c>
      <c r="GX18">
        <v>1313</v>
      </c>
      <c r="GY18">
        <v>1279</v>
      </c>
      <c r="GZ18">
        <v>1422</v>
      </c>
      <c r="HA18">
        <v>1478</v>
      </c>
      <c r="HB18">
        <v>1480</v>
      </c>
      <c r="HC18">
        <v>1587</v>
      </c>
      <c r="HD18">
        <v>1542</v>
      </c>
      <c r="HE18">
        <v>1700</v>
      </c>
      <c r="HF18">
        <v>1573</v>
      </c>
      <c r="HG18">
        <v>1562</v>
      </c>
      <c r="HH18">
        <v>1518</v>
      </c>
      <c r="HI18">
        <v>1501</v>
      </c>
      <c r="HJ18">
        <v>1434</v>
      </c>
      <c r="HK18">
        <v>1433</v>
      </c>
      <c r="HL18">
        <v>1471</v>
      </c>
      <c r="HM18">
        <v>1538</v>
      </c>
      <c r="HN18">
        <v>1556</v>
      </c>
      <c r="HO18">
        <v>1439</v>
      </c>
      <c r="HP18">
        <v>1401</v>
      </c>
      <c r="HQ18">
        <v>1411</v>
      </c>
      <c r="HR18">
        <v>1361</v>
      </c>
      <c r="HS18">
        <v>1420</v>
      </c>
      <c r="HT18">
        <v>1395</v>
      </c>
      <c r="HU18">
        <v>1382</v>
      </c>
      <c r="HV18">
        <v>1385</v>
      </c>
      <c r="HW18">
        <v>1415</v>
      </c>
      <c r="HX18">
        <v>1260</v>
      </c>
      <c r="HY18">
        <v>1384</v>
      </c>
      <c r="HZ18">
        <v>1480</v>
      </c>
      <c r="IA18">
        <v>1460</v>
      </c>
      <c r="IB18">
        <v>1522</v>
      </c>
      <c r="IC18">
        <v>1662</v>
      </c>
      <c r="ID18">
        <v>1690</v>
      </c>
      <c r="IE18">
        <v>1822</v>
      </c>
      <c r="IF18">
        <v>1812</v>
      </c>
      <c r="IG18">
        <v>1797</v>
      </c>
      <c r="IH18">
        <v>1916</v>
      </c>
      <c r="II18">
        <v>1849</v>
      </c>
      <c r="IJ18">
        <v>1908</v>
      </c>
      <c r="IK18">
        <v>1963</v>
      </c>
      <c r="IL18">
        <v>1951</v>
      </c>
      <c r="IM18">
        <v>1916</v>
      </c>
      <c r="IN18">
        <v>1977</v>
      </c>
      <c r="IO18">
        <v>2053</v>
      </c>
      <c r="IP18">
        <v>2092</v>
      </c>
      <c r="IQ18">
        <v>2160</v>
      </c>
      <c r="IR18">
        <v>2104</v>
      </c>
      <c r="IS18">
        <v>2144</v>
      </c>
      <c r="IT18">
        <v>2121</v>
      </c>
      <c r="IU18">
        <v>2241</v>
      </c>
      <c r="IV18">
        <v>2313</v>
      </c>
      <c r="IW18">
        <v>2293</v>
      </c>
      <c r="IX18">
        <v>2281</v>
      </c>
      <c r="IY18">
        <v>2167</v>
      </c>
      <c r="IZ18">
        <v>1922</v>
      </c>
      <c r="JA18">
        <v>1540</v>
      </c>
      <c r="JB18">
        <v>1540</v>
      </c>
      <c r="JC18">
        <v>1213</v>
      </c>
      <c r="JD18">
        <v>1901</v>
      </c>
      <c r="JE18">
        <v>1301</v>
      </c>
      <c r="JF18">
        <v>1554</v>
      </c>
      <c r="JG18">
        <v>1458</v>
      </c>
      <c r="JH18">
        <v>1373</v>
      </c>
      <c r="JI18">
        <v>1296</v>
      </c>
      <c r="JJ18">
        <v>1251</v>
      </c>
      <c r="JK18">
        <v>1219</v>
      </c>
      <c r="JL18">
        <v>1134</v>
      </c>
      <c r="JM18">
        <v>1143</v>
      </c>
      <c r="JN18">
        <v>1091</v>
      </c>
      <c r="JO18">
        <v>1126</v>
      </c>
      <c r="JP18">
        <v>1053</v>
      </c>
      <c r="JQ18">
        <v>921</v>
      </c>
      <c r="JR18">
        <v>841</v>
      </c>
      <c r="JS18">
        <v>821</v>
      </c>
      <c r="JT18">
        <v>703</v>
      </c>
      <c r="JU18">
        <v>580</v>
      </c>
      <c r="JV18">
        <v>568</v>
      </c>
      <c r="JW18">
        <v>469</v>
      </c>
      <c r="JX18">
        <v>367</v>
      </c>
      <c r="JY18">
        <v>315</v>
      </c>
      <c r="JZ18">
        <v>211</v>
      </c>
      <c r="KA18">
        <v>223</v>
      </c>
      <c r="KB18">
        <v>163</v>
      </c>
      <c r="KC18">
        <v>117</v>
      </c>
      <c r="KD18">
        <v>95</v>
      </c>
      <c r="KE18">
        <v>64</v>
      </c>
      <c r="KF18">
        <v>44</v>
      </c>
      <c r="KG18">
        <v>27</v>
      </c>
      <c r="KH18">
        <v>24</v>
      </c>
      <c r="KI18">
        <v>17</v>
      </c>
      <c r="KJ18">
        <v>17</v>
      </c>
      <c r="KL18">
        <v>9</v>
      </c>
      <c r="KM18" t="s">
        <v>19</v>
      </c>
      <c r="KN18">
        <v>852</v>
      </c>
      <c r="KO18">
        <v>950</v>
      </c>
      <c r="KP18">
        <v>999</v>
      </c>
      <c r="KQ18">
        <v>1109</v>
      </c>
      <c r="KR18">
        <v>1130</v>
      </c>
      <c r="KS18">
        <v>1136</v>
      </c>
      <c r="KT18">
        <v>1191</v>
      </c>
      <c r="KU18">
        <v>1252</v>
      </c>
      <c r="KV18">
        <v>1321</v>
      </c>
      <c r="KW18">
        <v>1170</v>
      </c>
      <c r="KX18">
        <v>1265</v>
      </c>
      <c r="KY18">
        <v>1288</v>
      </c>
      <c r="KZ18">
        <v>1282</v>
      </c>
      <c r="LA18">
        <v>1291</v>
      </c>
      <c r="LB18">
        <v>1228</v>
      </c>
      <c r="LC18">
        <v>1209</v>
      </c>
      <c r="LD18">
        <v>1249</v>
      </c>
      <c r="LE18">
        <v>1303</v>
      </c>
      <c r="LF18">
        <v>1273</v>
      </c>
      <c r="LG18">
        <v>1340</v>
      </c>
      <c r="LH18">
        <v>1401</v>
      </c>
      <c r="LI18">
        <v>1510</v>
      </c>
      <c r="LJ18">
        <v>1521</v>
      </c>
      <c r="LK18">
        <v>1481</v>
      </c>
      <c r="LL18">
        <v>1417</v>
      </c>
      <c r="LM18">
        <v>1339</v>
      </c>
      <c r="LN18">
        <v>1390</v>
      </c>
      <c r="LO18">
        <v>1351</v>
      </c>
      <c r="LP18">
        <v>1326</v>
      </c>
      <c r="LQ18">
        <v>1362</v>
      </c>
      <c r="LR18">
        <v>1321</v>
      </c>
      <c r="LS18">
        <v>1243</v>
      </c>
      <c r="LT18">
        <v>1305</v>
      </c>
      <c r="LU18">
        <v>1359</v>
      </c>
      <c r="LV18">
        <v>1469</v>
      </c>
      <c r="LW18">
        <v>1492</v>
      </c>
      <c r="LX18">
        <v>1391</v>
      </c>
      <c r="LY18">
        <v>1420</v>
      </c>
      <c r="LZ18">
        <v>1411</v>
      </c>
      <c r="MA18">
        <v>1375</v>
      </c>
      <c r="MB18">
        <v>1441</v>
      </c>
      <c r="MC18">
        <v>1491</v>
      </c>
      <c r="MD18">
        <v>1442</v>
      </c>
      <c r="ME18">
        <v>1487</v>
      </c>
      <c r="MF18">
        <v>1472</v>
      </c>
      <c r="MG18">
        <v>1289</v>
      </c>
      <c r="MH18">
        <v>1396</v>
      </c>
      <c r="MI18">
        <v>1522</v>
      </c>
      <c r="MJ18">
        <v>1493</v>
      </c>
      <c r="MK18">
        <v>1565</v>
      </c>
      <c r="ML18">
        <v>1685</v>
      </c>
      <c r="MM18">
        <v>1669</v>
      </c>
      <c r="MN18">
        <v>1827</v>
      </c>
      <c r="MO18">
        <v>1782</v>
      </c>
      <c r="MP18">
        <v>1806</v>
      </c>
      <c r="MQ18">
        <v>1868</v>
      </c>
      <c r="MR18">
        <v>1821</v>
      </c>
      <c r="MS18">
        <v>1870</v>
      </c>
      <c r="MT18">
        <v>1932</v>
      </c>
      <c r="MU18">
        <v>1912</v>
      </c>
      <c r="MV18">
        <v>1871</v>
      </c>
      <c r="MW18">
        <v>1894</v>
      </c>
      <c r="MX18">
        <v>1986</v>
      </c>
      <c r="MY18">
        <v>1998</v>
      </c>
      <c r="MZ18">
        <v>2048</v>
      </c>
      <c r="NA18">
        <v>1986</v>
      </c>
      <c r="NB18">
        <v>2013</v>
      </c>
      <c r="NC18">
        <v>1947</v>
      </c>
      <c r="ND18">
        <v>2014</v>
      </c>
      <c r="NE18">
        <v>2087</v>
      </c>
      <c r="NF18">
        <v>2051</v>
      </c>
      <c r="NG18">
        <v>2019</v>
      </c>
      <c r="NH18">
        <v>1887</v>
      </c>
      <c r="NI18">
        <v>1638</v>
      </c>
      <c r="NJ18">
        <v>1317</v>
      </c>
      <c r="NK18">
        <v>1302</v>
      </c>
      <c r="NL18">
        <v>1038</v>
      </c>
      <c r="NM18">
        <v>1573</v>
      </c>
      <c r="NN18">
        <v>1031</v>
      </c>
      <c r="NO18">
        <v>1240</v>
      </c>
      <c r="NP18">
        <v>1091</v>
      </c>
      <c r="NQ18">
        <v>1029</v>
      </c>
      <c r="NR18">
        <v>939</v>
      </c>
      <c r="NS18">
        <v>856</v>
      </c>
      <c r="NT18">
        <v>819</v>
      </c>
      <c r="NU18">
        <v>694</v>
      </c>
      <c r="NV18">
        <v>678</v>
      </c>
      <c r="NW18">
        <v>606</v>
      </c>
      <c r="NX18">
        <v>570</v>
      </c>
      <c r="NY18">
        <v>493</v>
      </c>
      <c r="NZ18">
        <v>383</v>
      </c>
      <c r="OA18">
        <v>285</v>
      </c>
      <c r="OB18">
        <v>236</v>
      </c>
      <c r="OC18">
        <v>202</v>
      </c>
      <c r="OD18">
        <v>143</v>
      </c>
      <c r="OE18">
        <v>96</v>
      </c>
      <c r="OF18">
        <v>80</v>
      </c>
      <c r="OG18">
        <v>48</v>
      </c>
      <c r="OH18">
        <v>27</v>
      </c>
      <c r="OI18">
        <v>20</v>
      </c>
      <c r="OJ18">
        <v>29</v>
      </c>
      <c r="OL18">
        <v>9</v>
      </c>
      <c r="OM18" t="s">
        <v>19</v>
      </c>
      <c r="ON18">
        <v>747</v>
      </c>
      <c r="OO18">
        <v>752</v>
      </c>
      <c r="OP18">
        <v>771</v>
      </c>
      <c r="OQ18">
        <v>779</v>
      </c>
      <c r="OR18">
        <v>794</v>
      </c>
      <c r="OS18">
        <v>809</v>
      </c>
      <c r="OT18">
        <v>821</v>
      </c>
      <c r="OU18">
        <v>830</v>
      </c>
      <c r="OV18">
        <v>847</v>
      </c>
      <c r="OW18">
        <v>855</v>
      </c>
      <c r="OX18">
        <v>871</v>
      </c>
      <c r="OY18">
        <v>878</v>
      </c>
      <c r="OZ18">
        <v>908</v>
      </c>
      <c r="PA18">
        <v>995</v>
      </c>
      <c r="PB18">
        <v>1041</v>
      </c>
      <c r="PC18">
        <v>1137</v>
      </c>
      <c r="PD18">
        <v>1142</v>
      </c>
      <c r="PE18">
        <v>1156</v>
      </c>
      <c r="PF18">
        <v>1222</v>
      </c>
      <c r="PG18">
        <v>1297</v>
      </c>
      <c r="PH18">
        <v>1401</v>
      </c>
      <c r="PI18">
        <v>1318</v>
      </c>
      <c r="PJ18">
        <v>1350</v>
      </c>
      <c r="PK18">
        <v>1335</v>
      </c>
      <c r="PL18">
        <v>1302</v>
      </c>
      <c r="PM18">
        <v>1269</v>
      </c>
      <c r="PN18">
        <v>1231</v>
      </c>
      <c r="PO18">
        <v>1194</v>
      </c>
      <c r="PP18">
        <v>1180</v>
      </c>
      <c r="PQ18">
        <v>1198</v>
      </c>
      <c r="PR18">
        <v>1199</v>
      </c>
      <c r="PS18">
        <v>1218</v>
      </c>
      <c r="PT18">
        <v>1209</v>
      </c>
      <c r="PU18">
        <v>1250</v>
      </c>
      <c r="PV18">
        <v>1285</v>
      </c>
      <c r="PW18">
        <v>1311</v>
      </c>
      <c r="PX18">
        <v>1324</v>
      </c>
      <c r="PY18">
        <v>1314</v>
      </c>
      <c r="PZ18">
        <v>1370</v>
      </c>
      <c r="QA18">
        <v>1345</v>
      </c>
      <c r="QB18">
        <v>1359</v>
      </c>
      <c r="QC18">
        <v>1371</v>
      </c>
      <c r="QD18">
        <v>1352</v>
      </c>
      <c r="QE18">
        <v>1287</v>
      </c>
      <c r="QF18">
        <v>1336</v>
      </c>
      <c r="QG18">
        <v>1389</v>
      </c>
      <c r="QH18">
        <v>1479</v>
      </c>
      <c r="QI18">
        <v>1502</v>
      </c>
      <c r="QJ18">
        <v>1429</v>
      </c>
      <c r="QK18">
        <v>1437</v>
      </c>
      <c r="QL18">
        <v>1434</v>
      </c>
      <c r="QM18">
        <v>1405</v>
      </c>
      <c r="QN18">
        <v>1450</v>
      </c>
      <c r="QO18">
        <v>1495</v>
      </c>
      <c r="QP18">
        <v>1463</v>
      </c>
      <c r="QQ18">
        <v>1488</v>
      </c>
      <c r="QR18">
        <v>1464</v>
      </c>
      <c r="QS18">
        <v>1298</v>
      </c>
      <c r="QT18">
        <v>1387</v>
      </c>
      <c r="QU18">
        <v>1500</v>
      </c>
      <c r="QV18">
        <v>1477</v>
      </c>
      <c r="QW18">
        <v>1534</v>
      </c>
      <c r="QX18">
        <v>1640</v>
      </c>
      <c r="QY18">
        <v>1628</v>
      </c>
      <c r="QZ18">
        <v>1740</v>
      </c>
      <c r="RA18">
        <v>1705</v>
      </c>
      <c r="RB18">
        <v>1713</v>
      </c>
      <c r="RC18">
        <v>1754</v>
      </c>
      <c r="RD18">
        <v>1696</v>
      </c>
      <c r="RE18">
        <v>1725</v>
      </c>
      <c r="RF18">
        <v>1755</v>
      </c>
      <c r="RG18">
        <v>1726</v>
      </c>
      <c r="RH18">
        <v>1667</v>
      </c>
      <c r="RI18">
        <v>1681</v>
      </c>
      <c r="RJ18">
        <v>1732</v>
      </c>
      <c r="RK18">
        <v>1719</v>
      </c>
      <c r="RL18">
        <v>1735</v>
      </c>
      <c r="RM18">
        <v>1656</v>
      </c>
      <c r="RN18">
        <v>1648</v>
      </c>
      <c r="RO18">
        <v>1559</v>
      </c>
      <c r="RP18">
        <v>1577</v>
      </c>
      <c r="RQ18">
        <v>1577</v>
      </c>
      <c r="RR18">
        <v>1515</v>
      </c>
      <c r="RS18">
        <v>1424</v>
      </c>
      <c r="RT18">
        <v>1274</v>
      </c>
      <c r="RU18">
        <v>1051</v>
      </c>
      <c r="RV18">
        <v>798</v>
      </c>
      <c r="RW18">
        <v>723</v>
      </c>
      <c r="RX18">
        <v>524</v>
      </c>
      <c r="RY18">
        <v>722</v>
      </c>
      <c r="RZ18">
        <v>417</v>
      </c>
      <c r="SA18">
        <v>447</v>
      </c>
      <c r="SB18">
        <v>339</v>
      </c>
      <c r="SC18">
        <v>275</v>
      </c>
      <c r="SD18">
        <v>199</v>
      </c>
      <c r="SE18">
        <v>153</v>
      </c>
      <c r="SF18">
        <v>116</v>
      </c>
      <c r="SG18">
        <v>74</v>
      </c>
      <c r="SH18">
        <v>55</v>
      </c>
      <c r="SI18">
        <v>36</v>
      </c>
      <c r="SJ18">
        <v>53</v>
      </c>
      <c r="SL18">
        <v>9</v>
      </c>
      <c r="SM18" t="s">
        <v>19</v>
      </c>
      <c r="SN18">
        <v>0</v>
      </c>
      <c r="SO18">
        <v>-536155.3328008547</v>
      </c>
      <c r="SP18">
        <v>-1064942.5263001218</v>
      </c>
      <c r="SQ18">
        <v>-1590108.6470760119</v>
      </c>
      <c r="SR18">
        <v>-2111621.4631194249</v>
      </c>
      <c r="SS18">
        <v>-2618523.1626919857</v>
      </c>
      <c r="ST18">
        <v>-3120953.9902379881</v>
      </c>
      <c r="SU18">
        <v>-3613694.9034803621</v>
      </c>
      <c r="SV18">
        <v>-4106534.9197275317</v>
      </c>
      <c r="SW18">
        <v>-4587838.5437734844</v>
      </c>
      <c r="SX18">
        <v>-5061095.4626973299</v>
      </c>
      <c r="SY18">
        <v>-5529997.9811454248</v>
      </c>
      <c r="SZ18">
        <v>-5999634.0997076118</v>
      </c>
      <c r="TA18">
        <v>0</v>
      </c>
      <c r="TB18">
        <v>-2707599.2270504381</v>
      </c>
      <c r="TC18">
        <v>-5004014.528614779</v>
      </c>
      <c r="TD18">
        <v>-7579884.1967341863</v>
      </c>
      <c r="TE18">
        <v>-9817720.9710846562</v>
      </c>
      <c r="TF18">
        <v>-11444137.439241711</v>
      </c>
      <c r="TG18">
        <v>-12717840.521182798</v>
      </c>
      <c r="TH18">
        <v>-13226478.859456332</v>
      </c>
      <c r="TI18">
        <v>-13669677.187443074</v>
      </c>
      <c r="TJ18">
        <v>-14084562.629052889</v>
      </c>
      <c r="TK18">
        <v>-14517868.678814229</v>
      </c>
      <c r="TL18">
        <v>-14889186.892161421</v>
      </c>
      <c r="TM18">
        <v>-15253809.924385643</v>
      </c>
      <c r="TN18">
        <v>0</v>
      </c>
      <c r="TO18">
        <v>-378437.56221464108</v>
      </c>
      <c r="TP18">
        <v>-1729803.3682782333</v>
      </c>
      <c r="TQ18">
        <v>-2905744.6354349405</v>
      </c>
      <c r="TR18">
        <v>-4235085.9533851985</v>
      </c>
      <c r="TS18">
        <v>-6399408.2703490928</v>
      </c>
      <c r="TT18">
        <v>-9179331.3598010857</v>
      </c>
      <c r="TU18">
        <v>-12273524.519486563</v>
      </c>
      <c r="TV18">
        <v>-16325901.583963636</v>
      </c>
      <c r="TW18">
        <v>-20163901.090207189</v>
      </c>
      <c r="TX18">
        <v>-23254863.191216275</v>
      </c>
      <c r="TY18">
        <v>-26694776.107141804</v>
      </c>
      <c r="TZ18">
        <v>-29837830.783277579</v>
      </c>
      <c r="UA18">
        <v>0</v>
      </c>
      <c r="UB18">
        <v>-264272.02745399246</v>
      </c>
      <c r="UC18">
        <v>-524866.79024390178</v>
      </c>
      <c r="UD18">
        <v>-765420.03730068007</v>
      </c>
      <c r="UE18">
        <v>-1010592.9502273812</v>
      </c>
      <c r="UF18">
        <v>-1248815.3585886571</v>
      </c>
      <c r="UG18">
        <v>-1463780.2405460509</v>
      </c>
      <c r="UH18">
        <v>-1724676.9181765364</v>
      </c>
      <c r="UI18">
        <v>-1974886.0654189019</v>
      </c>
      <c r="UJ18">
        <v>-2238169.3130917144</v>
      </c>
      <c r="UK18">
        <v>-2508102.0697088521</v>
      </c>
      <c r="UL18">
        <v>-2789572.9804241969</v>
      </c>
      <c r="UM18">
        <v>-3050158.4461178505</v>
      </c>
      <c r="UN18">
        <v>0</v>
      </c>
      <c r="UO18">
        <v>-272598.54556290829</v>
      </c>
      <c r="UP18">
        <v>-528450.26029457839</v>
      </c>
      <c r="UQ18">
        <v>-663848.69712595269</v>
      </c>
      <c r="UR18">
        <v>-789110.18926078733</v>
      </c>
      <c r="US18">
        <v>-898187.21824593004</v>
      </c>
      <c r="UT18">
        <v>-934851.16108086123</v>
      </c>
      <c r="UU18">
        <v>-1170608.9391844403</v>
      </c>
      <c r="UV18">
        <v>-1206585.0868717141</v>
      </c>
      <c r="UW18">
        <v>-1504821.606912584</v>
      </c>
      <c r="UX18">
        <v>-1687285.5349399741</v>
      </c>
      <c r="UY18">
        <v>-1832061.8079628246</v>
      </c>
      <c r="UZ18">
        <v>-1905102.3603809108</v>
      </c>
      <c r="VA18">
        <v>0</v>
      </c>
      <c r="VB18">
        <v>-620827.45289990632</v>
      </c>
      <c r="VC18">
        <v>-1144498.0248971547</v>
      </c>
      <c r="VD18">
        <v>-1568229.9662328165</v>
      </c>
      <c r="VE18">
        <v>-2055108.7506036274</v>
      </c>
      <c r="VF18">
        <v>-2511361.3394009769</v>
      </c>
      <c r="VG18">
        <v>-2920134.1070584762</v>
      </c>
      <c r="VH18">
        <v>-3258517.3770576068</v>
      </c>
      <c r="VI18">
        <v>-3728558.4922725414</v>
      </c>
      <c r="VJ18">
        <v>-4127210.3034591777</v>
      </c>
      <c r="VK18">
        <v>-4572553.3848835779</v>
      </c>
      <c r="VL18">
        <v>-5013154.2310061604</v>
      </c>
      <c r="VM18">
        <v>-5525896.4181430871</v>
      </c>
      <c r="VN18">
        <v>0</v>
      </c>
      <c r="VO18">
        <v>1434831.5135714805</v>
      </c>
      <c r="VP18">
        <v>3370222.6145726633</v>
      </c>
      <c r="VQ18">
        <v>5850829.8265586551</v>
      </c>
      <c r="VR18">
        <v>8552295.5652400665</v>
      </c>
      <c r="VS18">
        <v>11284177.856025051</v>
      </c>
      <c r="VT18">
        <v>14424996.421672828</v>
      </c>
      <c r="VU18">
        <v>16147369.397047671</v>
      </c>
      <c r="VV18">
        <v>19759071.476805769</v>
      </c>
      <c r="VW18">
        <v>20850860.205964524</v>
      </c>
      <c r="VX18">
        <v>22912886.893423609</v>
      </c>
      <c r="VY18">
        <v>24864818.661272425</v>
      </c>
      <c r="VZ18">
        <v>27902027.966488384</v>
      </c>
      <c r="WA18">
        <v>0</v>
      </c>
      <c r="WB18">
        <v>-902771.68798271113</v>
      </c>
      <c r="WC18">
        <v>-1818899.2441818034</v>
      </c>
      <c r="WD18">
        <v>-2690538.8883229322</v>
      </c>
      <c r="WE18">
        <v>-3484534.5235437225</v>
      </c>
      <c r="WF18">
        <v>-4243397.5756626772</v>
      </c>
      <c r="WG18">
        <v>-4938267.1221784642</v>
      </c>
      <c r="WH18">
        <v>-5868039.8573373007</v>
      </c>
      <c r="WI18">
        <v>-6546486.755176276</v>
      </c>
      <c r="WJ18">
        <v>-7410029.4360713959</v>
      </c>
      <c r="WK18">
        <v>-8160941.0824153405</v>
      </c>
      <c r="WL18">
        <v>-8871037.0583219957</v>
      </c>
      <c r="WM18">
        <v>-9473923.2368833479</v>
      </c>
      <c r="WN18">
        <v>0</v>
      </c>
      <c r="WO18">
        <v>-4247830.3223939724</v>
      </c>
      <c r="WP18">
        <v>-8445252.1282379106</v>
      </c>
      <c r="WQ18">
        <v>-11912945.241668869</v>
      </c>
      <c r="WR18">
        <v>-14951479.235984733</v>
      </c>
      <c r="WS18">
        <v>-18079652.508155979</v>
      </c>
      <c r="WT18">
        <v>-20850162.080412902</v>
      </c>
      <c r="WU18">
        <v>-24988171.977131464</v>
      </c>
      <c r="WV18">
        <v>-27799558.614067912</v>
      </c>
      <c r="WW18">
        <v>-33265672.716603916</v>
      </c>
      <c r="WX18">
        <v>-36849822.511251964</v>
      </c>
      <c r="WY18">
        <v>-40754968.3968914</v>
      </c>
      <c r="WZ18">
        <v>-43144327.302407637</v>
      </c>
      <c r="XA18">
        <v>9</v>
      </c>
      <c r="XB18" t="s">
        <v>19</v>
      </c>
      <c r="XC18">
        <v>0</v>
      </c>
      <c r="XD18">
        <v>0</v>
      </c>
      <c r="XE18">
        <v>0</v>
      </c>
      <c r="XF18">
        <v>0</v>
      </c>
      <c r="XG18">
        <v>0</v>
      </c>
      <c r="XH18">
        <v>0</v>
      </c>
      <c r="XI18">
        <v>0</v>
      </c>
      <c r="XJ18">
        <v>0</v>
      </c>
      <c r="XK18">
        <v>0</v>
      </c>
      <c r="XL18">
        <v>0</v>
      </c>
      <c r="XM18">
        <v>0</v>
      </c>
      <c r="XN18">
        <v>0</v>
      </c>
      <c r="XO18">
        <v>0</v>
      </c>
      <c r="XP18">
        <v>0</v>
      </c>
      <c r="XQ18">
        <v>0</v>
      </c>
      <c r="XR18">
        <v>13003.937007874018</v>
      </c>
      <c r="XS18">
        <v>13003.937007874018</v>
      </c>
      <c r="XT18">
        <v>13003.937007874018</v>
      </c>
      <c r="XU18">
        <v>13003.937007874018</v>
      </c>
      <c r="XV18">
        <v>21066.437007874018</v>
      </c>
      <c r="XW18">
        <v>64788.250733364206</v>
      </c>
      <c r="XX18">
        <v>64788.250733364206</v>
      </c>
      <c r="XY18">
        <v>64788.250733364206</v>
      </c>
      <c r="XZ18">
        <v>64788.250733364206</v>
      </c>
      <c r="YA18">
        <v>64788.250733364206</v>
      </c>
      <c r="YB18">
        <v>64788.250733364206</v>
      </c>
      <c r="YC18">
        <v>0</v>
      </c>
      <c r="YD18">
        <v>484027.97139167326</v>
      </c>
      <c r="YE18">
        <v>539095.02678525925</v>
      </c>
      <c r="YF18">
        <v>539095.02678525925</v>
      </c>
      <c r="YG18">
        <v>621695.60987563827</v>
      </c>
      <c r="YH18">
        <v>621695.60987563827</v>
      </c>
      <c r="YI18">
        <v>621695.60987563827</v>
      </c>
      <c r="YJ18">
        <v>621695.60987563827</v>
      </c>
      <c r="YK18">
        <v>621695.60987563827</v>
      </c>
      <c r="YL18">
        <v>621695.60987563827</v>
      </c>
      <c r="YM18">
        <v>621695.60987563827</v>
      </c>
      <c r="YN18">
        <v>621695.60987563827</v>
      </c>
      <c r="YO18">
        <v>621695.60987563827</v>
      </c>
      <c r="YP18">
        <v>0</v>
      </c>
      <c r="YQ18">
        <v>0</v>
      </c>
      <c r="YR18">
        <v>3231.7829633014817</v>
      </c>
      <c r="YS18">
        <v>3231.7829633014817</v>
      </c>
      <c r="YT18">
        <v>3231.7829633014817</v>
      </c>
      <c r="YU18">
        <v>3231.7829633014817</v>
      </c>
      <c r="YV18">
        <v>3231.7829633014817</v>
      </c>
      <c r="YW18">
        <v>4067.0353220280199</v>
      </c>
      <c r="YX18">
        <v>4067.0353220280199</v>
      </c>
      <c r="YY18">
        <v>5678.8197689810922</v>
      </c>
      <c r="YZ18">
        <v>5678.8197689810922</v>
      </c>
      <c r="ZA18">
        <v>5678.8197689810922</v>
      </c>
      <c r="ZB18">
        <v>5678.8197689810922</v>
      </c>
      <c r="ZC18">
        <v>0</v>
      </c>
      <c r="ZD18">
        <v>98583.804110978279</v>
      </c>
      <c r="ZE18">
        <v>204653.19899677901</v>
      </c>
      <c r="ZF18">
        <v>353901.76216594357</v>
      </c>
      <c r="ZG18">
        <v>474028.32561140315</v>
      </c>
      <c r="ZH18">
        <v>597958.53331139428</v>
      </c>
      <c r="ZI18">
        <v>773457.06795688299</v>
      </c>
      <c r="ZJ18">
        <v>825838.89688488701</v>
      </c>
      <c r="ZK18">
        <v>983487.45261990419</v>
      </c>
      <c r="ZL18">
        <v>1008021.5869685714</v>
      </c>
      <c r="ZM18">
        <v>1089922.4660565753</v>
      </c>
      <c r="ZN18">
        <v>1150086.2644830341</v>
      </c>
      <c r="ZO18">
        <v>1269639.1760883699</v>
      </c>
      <c r="ZP18">
        <v>0</v>
      </c>
      <c r="ZQ18">
        <v>229173.80401910897</v>
      </c>
      <c r="ZR18">
        <v>507509.12301576644</v>
      </c>
      <c r="ZS18">
        <v>830628.46679528535</v>
      </c>
      <c r="ZT18">
        <v>1081674.61267838</v>
      </c>
      <c r="ZU18">
        <v>1312994.7461545833</v>
      </c>
      <c r="ZV18">
        <v>1594712.2646225656</v>
      </c>
      <c r="ZW18">
        <v>1868930.752440067</v>
      </c>
      <c r="ZX18">
        <v>2024662.2517973126</v>
      </c>
      <c r="ZY18">
        <v>2211529.0770317959</v>
      </c>
      <c r="ZZ18">
        <v>2362730.1511573289</v>
      </c>
      <c r="AAA18">
        <v>2506395.2204130618</v>
      </c>
      <c r="AAB18">
        <v>2604267.003188414</v>
      </c>
      <c r="AAC18">
        <v>0</v>
      </c>
      <c r="AAD18">
        <v>1470485.5829484162</v>
      </c>
      <c r="AAE18">
        <v>3424647.6182806194</v>
      </c>
      <c r="AAF18">
        <v>5923265.8993237317</v>
      </c>
      <c r="AAG18">
        <v>8624731.6380051449</v>
      </c>
      <c r="AAH18">
        <v>11376297.146386297</v>
      </c>
      <c r="AAI18">
        <v>14517115.712034076</v>
      </c>
      <c r="AAJ18">
        <v>16249012.262504088</v>
      </c>
      <c r="AAK18">
        <v>19860714.342262182</v>
      </c>
      <c r="AAL18">
        <v>21030993.194817632</v>
      </c>
      <c r="AAM18">
        <v>23109611.078399964</v>
      </c>
      <c r="AAN18">
        <v>25061542.846248779</v>
      </c>
      <c r="AAO18">
        <v>28098752.151464738</v>
      </c>
      <c r="AAP18">
        <v>0</v>
      </c>
      <c r="AAQ18">
        <v>0</v>
      </c>
      <c r="AAR18">
        <v>0</v>
      </c>
      <c r="AAS18">
        <v>0</v>
      </c>
      <c r="AAT18">
        <v>0</v>
      </c>
      <c r="AAU18">
        <v>0</v>
      </c>
      <c r="AAV18">
        <v>0</v>
      </c>
      <c r="AAW18">
        <v>0</v>
      </c>
      <c r="AAX18">
        <v>0</v>
      </c>
      <c r="AAY18">
        <v>0</v>
      </c>
      <c r="AAZ18">
        <v>0</v>
      </c>
      <c r="ABA18">
        <v>0</v>
      </c>
      <c r="ABB18">
        <v>0</v>
      </c>
      <c r="ABC18">
        <v>0</v>
      </c>
      <c r="ABD18">
        <v>2282271.1624701764</v>
      </c>
      <c r="ABE18">
        <v>4692140.6870495994</v>
      </c>
      <c r="ABF18">
        <v>7663126.8750413945</v>
      </c>
      <c r="ABG18">
        <v>10818365.906141739</v>
      </c>
      <c r="ABH18">
        <v>13925181.755699089</v>
      </c>
      <c r="ABI18">
        <v>17531278.87446034</v>
      </c>
      <c r="ABJ18">
        <v>19634332.807760071</v>
      </c>
      <c r="ABK18">
        <v>23559414.942610435</v>
      </c>
      <c r="ABL18">
        <v>24942706.539195985</v>
      </c>
      <c r="ABM18">
        <v>27254426.375991851</v>
      </c>
      <c r="ABN18">
        <v>29410187.011522863</v>
      </c>
      <c r="ABO18">
        <v>32664821.011119507</v>
      </c>
      <c r="ABQ18">
        <v>9</v>
      </c>
      <c r="ABR18" t="s">
        <v>19</v>
      </c>
      <c r="ABS18">
        <v>0</v>
      </c>
      <c r="ABT18">
        <v>-347183.27739912813</v>
      </c>
      <c r="ABU18">
        <v>-696453.72081974021</v>
      </c>
      <c r="ABV18">
        <v>-1055785.1064097991</v>
      </c>
      <c r="ABW18">
        <v>-1419701.9239625451</v>
      </c>
      <c r="ABX18">
        <v>-1799716.4167757148</v>
      </c>
      <c r="ABY18">
        <v>-2156473.8130329591</v>
      </c>
      <c r="ABZ18">
        <v>-2507386.4202339347</v>
      </c>
      <c r="ACA18">
        <v>-2887885.7773392471</v>
      </c>
      <c r="ACB18">
        <v>-3262788.9324503951</v>
      </c>
      <c r="ACC18">
        <v>-3632548.5664867572</v>
      </c>
      <c r="ACD18">
        <v>-3997617.3580922564</v>
      </c>
      <c r="ACE18">
        <v>-4386975.5007107407</v>
      </c>
      <c r="ACG18">
        <v>9</v>
      </c>
      <c r="ACH18" t="s">
        <v>19</v>
      </c>
      <c r="ACI18">
        <v>41787</v>
      </c>
      <c r="ACJ18">
        <v>934267</v>
      </c>
      <c r="ACK18">
        <v>4.472704269764425E-2</v>
      </c>
      <c r="ACM18">
        <v>9</v>
      </c>
      <c r="ACN18" t="s">
        <v>19</v>
      </c>
      <c r="ACO18">
        <v>464</v>
      </c>
      <c r="ACP18">
        <v>257</v>
      </c>
      <c r="ACQ18">
        <v>173</v>
      </c>
      <c r="ACR18">
        <v>1146</v>
      </c>
      <c r="ACS18">
        <v>3591</v>
      </c>
      <c r="ACT18">
        <v>1742</v>
      </c>
      <c r="ACU18">
        <v>868</v>
      </c>
      <c r="ACV18">
        <v>513</v>
      </c>
      <c r="ACW18">
        <v>342</v>
      </c>
      <c r="ACX18">
        <v>286</v>
      </c>
      <c r="ACY18">
        <v>325</v>
      </c>
      <c r="ACZ18">
        <v>227</v>
      </c>
      <c r="ADA18">
        <v>270</v>
      </c>
      <c r="ADB18">
        <v>222</v>
      </c>
      <c r="ADC18">
        <v>129</v>
      </c>
      <c r="ADD18">
        <v>113</v>
      </c>
      <c r="ADF18">
        <v>9</v>
      </c>
      <c r="ADG18" t="s">
        <v>19</v>
      </c>
      <c r="ADH18">
        <v>518</v>
      </c>
      <c r="ADI18">
        <v>288</v>
      </c>
      <c r="ADJ18">
        <v>219</v>
      </c>
      <c r="ADK18">
        <v>1193</v>
      </c>
      <c r="ADL18">
        <v>4173</v>
      </c>
      <c r="ADM18">
        <v>2351</v>
      </c>
      <c r="ADN18">
        <v>1048</v>
      </c>
      <c r="ADO18">
        <v>546</v>
      </c>
      <c r="ADP18">
        <v>367</v>
      </c>
      <c r="ADQ18">
        <v>274</v>
      </c>
      <c r="ADR18">
        <v>289</v>
      </c>
      <c r="ADS18">
        <v>240</v>
      </c>
      <c r="ADT18">
        <v>248</v>
      </c>
      <c r="ADU18">
        <v>208</v>
      </c>
      <c r="ADV18">
        <v>114</v>
      </c>
      <c r="ADW18">
        <v>134</v>
      </c>
      <c r="ADY18">
        <v>9</v>
      </c>
      <c r="ADZ18" t="s">
        <v>19</v>
      </c>
      <c r="AEA18">
        <v>-54</v>
      </c>
      <c r="AEB18">
        <v>-31</v>
      </c>
      <c r="AEC18">
        <v>-46</v>
      </c>
      <c r="AED18">
        <v>-47</v>
      </c>
      <c r="AEE18">
        <v>-582</v>
      </c>
      <c r="AEF18">
        <v>-609</v>
      </c>
      <c r="AEG18">
        <v>-180</v>
      </c>
      <c r="AEH18">
        <v>-33</v>
      </c>
      <c r="AEI18">
        <v>-25</v>
      </c>
      <c r="AEJ18">
        <v>12</v>
      </c>
      <c r="AEK18">
        <v>36</v>
      </c>
      <c r="AEL18">
        <v>-13</v>
      </c>
      <c r="AEM18">
        <v>22</v>
      </c>
      <c r="AEN18">
        <v>14</v>
      </c>
      <c r="AEO18">
        <v>15</v>
      </c>
      <c r="AEP18">
        <v>-21</v>
      </c>
      <c r="AER18">
        <v>9</v>
      </c>
      <c r="AES18" t="s">
        <v>19</v>
      </c>
      <c r="AET18">
        <v>6523.608084965017</v>
      </c>
      <c r="AEU18">
        <v>6538.9496038471862</v>
      </c>
      <c r="AEV18">
        <v>8234.702542877023</v>
      </c>
      <c r="AEW18">
        <v>5686.7924952474114</v>
      </c>
      <c r="AEX18">
        <v>519.51043730078845</v>
      </c>
      <c r="AEY18">
        <v>2773.8593328708848</v>
      </c>
      <c r="AEZ18">
        <v>3976.7088804569244</v>
      </c>
      <c r="AFA18">
        <v>4590.0952412438228</v>
      </c>
      <c r="AFB18">
        <v>5139.878410597169</v>
      </c>
      <c r="AFC18">
        <v>5517.6586168435952</v>
      </c>
      <c r="AFD18">
        <v>5258.3218333459108</v>
      </c>
      <c r="AFE18">
        <v>4945.0146236363653</v>
      </c>
      <c r="AFF18">
        <v>4427.3641523696251</v>
      </c>
      <c r="AFG18">
        <v>4159.1063669227697</v>
      </c>
      <c r="AFH18">
        <v>3729.7763935577932</v>
      </c>
      <c r="AFI18">
        <v>14377.961869052333</v>
      </c>
      <c r="AFK18">
        <v>9</v>
      </c>
      <c r="AFL18" t="s">
        <v>19</v>
      </c>
      <c r="AFM18">
        <v>12239.902403664481</v>
      </c>
      <c r="AFN18">
        <v>12903.744731141973</v>
      </c>
      <c r="AFO18">
        <v>13496.129173369785</v>
      </c>
      <c r="AFP18">
        <v>7686.7811908312206</v>
      </c>
      <c r="AFQ18">
        <v>3161.1818804714731</v>
      </c>
      <c r="AFR18">
        <v>3124.3752713734907</v>
      </c>
      <c r="AFS18">
        <v>3152.8564218073871</v>
      </c>
      <c r="AFT18">
        <v>3169.1839202890828</v>
      </c>
      <c r="AFU18">
        <v>3205.054087330358</v>
      </c>
      <c r="AFV18">
        <v>3237.6512082628151</v>
      </c>
      <c r="AFW18">
        <v>3388.6951289420313</v>
      </c>
      <c r="AFX18">
        <v>3383.260545440085</v>
      </c>
      <c r="AFY18">
        <v>3378.9223041221003</v>
      </c>
      <c r="AFZ18">
        <v>4619.5856470975768</v>
      </c>
      <c r="AGA18">
        <v>4617.6519535520983</v>
      </c>
      <c r="AGB18">
        <v>12690.004008330894</v>
      </c>
      <c r="AGD18">
        <v>9</v>
      </c>
      <c r="AGE18" t="s">
        <v>19</v>
      </c>
      <c r="AGF18">
        <v>-5716.2943186994635</v>
      </c>
      <c r="AGG18">
        <v>-6364.7951272947867</v>
      </c>
      <c r="AGH18">
        <v>-5261.4266304927623</v>
      </c>
      <c r="AGI18">
        <v>-1999.9886955838092</v>
      </c>
      <c r="AGJ18">
        <v>-2641.6714431706846</v>
      </c>
      <c r="AGK18">
        <v>-350.51593850260588</v>
      </c>
      <c r="AGL18">
        <v>823.85245864953731</v>
      </c>
      <c r="AGM18">
        <v>1420.9113209547399</v>
      </c>
      <c r="AGN18">
        <v>1934.824323266811</v>
      </c>
      <c r="AGO18">
        <v>2280.0074085807801</v>
      </c>
      <c r="AGP18">
        <v>1869.6267044038796</v>
      </c>
      <c r="AGQ18">
        <v>1561.7540781962803</v>
      </c>
      <c r="AGR18">
        <v>1048.4418482475248</v>
      </c>
      <c r="AGS18">
        <v>-460.47928017480717</v>
      </c>
      <c r="AGT18">
        <v>-887.87555999430515</v>
      </c>
      <c r="AGU18">
        <v>1687.9578607214389</v>
      </c>
    </row>
    <row r="19" spans="2:879" x14ac:dyDescent="0.25">
      <c r="B19">
        <v>10</v>
      </c>
      <c r="C19" t="s">
        <v>20</v>
      </c>
      <c r="D19">
        <v>882</v>
      </c>
      <c r="E19">
        <v>853</v>
      </c>
      <c r="F19">
        <v>837</v>
      </c>
      <c r="G19">
        <v>819</v>
      </c>
      <c r="H19">
        <v>807</v>
      </c>
      <c r="I19">
        <v>794</v>
      </c>
      <c r="J19">
        <v>783</v>
      </c>
      <c r="K19">
        <v>776</v>
      </c>
      <c r="L19">
        <v>759</v>
      </c>
      <c r="M19">
        <v>750</v>
      </c>
      <c r="N19">
        <v>741</v>
      </c>
      <c r="O19">
        <v>734</v>
      </c>
      <c r="P19">
        <v>726</v>
      </c>
      <c r="R19">
        <v>10</v>
      </c>
      <c r="S19" t="s">
        <v>20</v>
      </c>
      <c r="T19">
        <v>5585</v>
      </c>
      <c r="U19">
        <v>5262</v>
      </c>
      <c r="V19">
        <v>4928</v>
      </c>
      <c r="W19">
        <v>4685</v>
      </c>
      <c r="X19">
        <v>4446</v>
      </c>
      <c r="Y19">
        <v>4268</v>
      </c>
      <c r="Z19">
        <v>4183</v>
      </c>
      <c r="AA19">
        <v>4114</v>
      </c>
      <c r="AB19">
        <v>4059</v>
      </c>
      <c r="AC19">
        <v>4004</v>
      </c>
      <c r="AD19">
        <v>3944</v>
      </c>
      <c r="AE19">
        <v>3896</v>
      </c>
      <c r="AF19">
        <v>3852</v>
      </c>
      <c r="AH19">
        <v>10</v>
      </c>
      <c r="AI19" t="s">
        <v>20</v>
      </c>
      <c r="AJ19">
        <v>1201</v>
      </c>
      <c r="AK19">
        <v>1207</v>
      </c>
      <c r="AL19">
        <v>1198</v>
      </c>
      <c r="AM19">
        <v>1094</v>
      </c>
      <c r="AN19">
        <v>1076</v>
      </c>
      <c r="AO19">
        <v>1006</v>
      </c>
      <c r="AP19">
        <v>904</v>
      </c>
      <c r="AQ19">
        <v>875</v>
      </c>
      <c r="AR19">
        <v>860</v>
      </c>
      <c r="AS19">
        <v>846</v>
      </c>
      <c r="AT19">
        <v>841</v>
      </c>
      <c r="AU19">
        <v>828</v>
      </c>
      <c r="AV19">
        <v>814</v>
      </c>
      <c r="AX19">
        <v>10</v>
      </c>
      <c r="AY19" t="s">
        <v>20</v>
      </c>
      <c r="AZ19">
        <v>7993</v>
      </c>
      <c r="BA19">
        <v>7800</v>
      </c>
      <c r="BB19">
        <v>7680</v>
      </c>
      <c r="BC19">
        <v>7538</v>
      </c>
      <c r="BD19">
        <v>7315</v>
      </c>
      <c r="BE19">
        <v>7119</v>
      </c>
      <c r="BF19">
        <v>6804</v>
      </c>
      <c r="BG19">
        <v>6509</v>
      </c>
      <c r="BH19">
        <v>6193</v>
      </c>
      <c r="BI19">
        <v>5863</v>
      </c>
      <c r="BJ19">
        <v>5623</v>
      </c>
      <c r="BK19">
        <v>5390</v>
      </c>
      <c r="BL19">
        <v>5219</v>
      </c>
      <c r="BN19">
        <v>10</v>
      </c>
      <c r="BO19" t="s">
        <v>20</v>
      </c>
      <c r="BP19">
        <v>4276</v>
      </c>
      <c r="BQ19">
        <v>4216</v>
      </c>
      <c r="BR19">
        <v>4104</v>
      </c>
      <c r="BS19">
        <v>4072</v>
      </c>
      <c r="BT19">
        <v>4005</v>
      </c>
      <c r="BU19">
        <v>3961</v>
      </c>
      <c r="BV19">
        <v>3951</v>
      </c>
      <c r="BW19">
        <v>3842</v>
      </c>
      <c r="BX19">
        <v>3769</v>
      </c>
      <c r="BY19">
        <v>3652</v>
      </c>
      <c r="BZ19">
        <v>3545</v>
      </c>
      <c r="CA19">
        <v>3427</v>
      </c>
      <c r="CB19">
        <v>3247</v>
      </c>
      <c r="CD19">
        <v>10</v>
      </c>
      <c r="CE19" t="s">
        <v>20</v>
      </c>
      <c r="CF19">
        <v>4367</v>
      </c>
      <c r="CG19">
        <v>4319</v>
      </c>
      <c r="CH19">
        <v>4268</v>
      </c>
      <c r="CI19">
        <v>4222</v>
      </c>
      <c r="CJ19">
        <v>4181</v>
      </c>
      <c r="CK19">
        <v>4076</v>
      </c>
      <c r="CL19">
        <v>4047</v>
      </c>
      <c r="CM19">
        <v>3991</v>
      </c>
      <c r="CN19">
        <v>3948</v>
      </c>
      <c r="CO19">
        <v>3943</v>
      </c>
      <c r="CP19">
        <v>3841</v>
      </c>
      <c r="CQ19">
        <v>3768</v>
      </c>
      <c r="CR19">
        <v>3657</v>
      </c>
      <c r="CT19">
        <v>10</v>
      </c>
      <c r="CU19" t="s">
        <v>20</v>
      </c>
      <c r="CV19">
        <v>6751</v>
      </c>
      <c r="CW19">
        <v>6620</v>
      </c>
      <c r="CX19">
        <v>6531</v>
      </c>
      <c r="CY19">
        <v>6467</v>
      </c>
      <c r="CZ19">
        <v>6399</v>
      </c>
      <c r="DA19">
        <v>6355</v>
      </c>
      <c r="DB19">
        <v>6295</v>
      </c>
      <c r="DC19">
        <v>6270</v>
      </c>
      <c r="DD19">
        <v>6242</v>
      </c>
      <c r="DE19">
        <v>6222</v>
      </c>
      <c r="DF19">
        <v>6195</v>
      </c>
      <c r="DG19">
        <v>6163</v>
      </c>
      <c r="DH19">
        <v>6159</v>
      </c>
      <c r="DJ19">
        <v>10</v>
      </c>
      <c r="DK19" t="s">
        <v>20</v>
      </c>
      <c r="DL19">
        <v>70052</v>
      </c>
      <c r="DM19">
        <v>68528</v>
      </c>
      <c r="DN19">
        <v>67026</v>
      </c>
      <c r="DO19">
        <v>65449</v>
      </c>
      <c r="DP19">
        <v>64071</v>
      </c>
      <c r="DQ19">
        <v>62871</v>
      </c>
      <c r="DR19">
        <v>61679</v>
      </c>
      <c r="DS19">
        <v>60472</v>
      </c>
      <c r="DT19">
        <v>59368</v>
      </c>
      <c r="DU19">
        <v>58330</v>
      </c>
      <c r="DV19">
        <v>57426</v>
      </c>
      <c r="DW19">
        <v>56508</v>
      </c>
      <c r="DX19">
        <v>55706</v>
      </c>
      <c r="DZ19">
        <v>10</v>
      </c>
      <c r="EA19" t="s">
        <v>20</v>
      </c>
      <c r="EB19">
        <v>24254</v>
      </c>
      <c r="EC19">
        <v>24636</v>
      </c>
      <c r="ED19">
        <v>24674</v>
      </c>
      <c r="EE19">
        <v>24599</v>
      </c>
      <c r="EF19">
        <v>24243</v>
      </c>
      <c r="EG19">
        <v>23846</v>
      </c>
      <c r="EH19">
        <v>23487</v>
      </c>
      <c r="EI19">
        <v>23213</v>
      </c>
      <c r="EJ19">
        <v>22930</v>
      </c>
      <c r="EK19">
        <v>22542</v>
      </c>
      <c r="EL19">
        <v>22222</v>
      </c>
      <c r="EM19">
        <v>21927</v>
      </c>
      <c r="EN19">
        <v>21554</v>
      </c>
      <c r="EP19">
        <v>10</v>
      </c>
      <c r="EQ19" t="s">
        <v>20</v>
      </c>
      <c r="ER19">
        <v>13669</v>
      </c>
      <c r="ES19">
        <v>13820</v>
      </c>
      <c r="ET19">
        <v>14221</v>
      </c>
      <c r="EU19">
        <v>14908</v>
      </c>
      <c r="EV19">
        <v>15659</v>
      </c>
      <c r="EW19">
        <v>16236</v>
      </c>
      <c r="EX19">
        <v>16788</v>
      </c>
      <c r="EY19">
        <v>17504</v>
      </c>
      <c r="EZ19">
        <v>17761</v>
      </c>
      <c r="FA19">
        <v>18521</v>
      </c>
      <c r="FB19">
        <v>18919</v>
      </c>
      <c r="FC19">
        <v>19267</v>
      </c>
      <c r="FD19">
        <v>19380</v>
      </c>
      <c r="FF19">
        <v>10</v>
      </c>
      <c r="FG19" t="s">
        <v>20</v>
      </c>
      <c r="FH19">
        <v>5585</v>
      </c>
      <c r="FI19">
        <v>5682</v>
      </c>
      <c r="FJ19">
        <v>5865</v>
      </c>
      <c r="FK19">
        <v>5913</v>
      </c>
      <c r="FL19">
        <v>6050</v>
      </c>
      <c r="FM19">
        <v>6248</v>
      </c>
      <c r="FN19">
        <v>6440</v>
      </c>
      <c r="FO19">
        <v>6403</v>
      </c>
      <c r="FP19">
        <v>6746</v>
      </c>
      <c r="FQ19">
        <v>6660</v>
      </c>
      <c r="FR19">
        <v>6759</v>
      </c>
      <c r="FS19">
        <v>6921</v>
      </c>
      <c r="FT19">
        <v>7291</v>
      </c>
      <c r="FV19">
        <v>10</v>
      </c>
      <c r="FW19" t="s">
        <v>20</v>
      </c>
      <c r="FX19">
        <v>144615</v>
      </c>
      <c r="FY19">
        <v>142943</v>
      </c>
      <c r="FZ19">
        <v>141332</v>
      </c>
      <c r="GA19">
        <v>139766</v>
      </c>
      <c r="GB19">
        <v>138252</v>
      </c>
      <c r="GC19">
        <v>136780</v>
      </c>
      <c r="GD19">
        <v>135361</v>
      </c>
      <c r="GE19">
        <v>133969</v>
      </c>
      <c r="GF19">
        <v>132635</v>
      </c>
      <c r="GG19">
        <v>131333</v>
      </c>
      <c r="GH19">
        <v>130056</v>
      </c>
      <c r="GI19">
        <v>128829</v>
      </c>
      <c r="GJ19">
        <v>127605</v>
      </c>
      <c r="GL19">
        <v>10</v>
      </c>
      <c r="GM19" t="s">
        <v>20</v>
      </c>
      <c r="GN19">
        <v>1260</v>
      </c>
      <c r="GO19">
        <v>1290</v>
      </c>
      <c r="GP19">
        <v>1298</v>
      </c>
      <c r="GQ19">
        <v>1367</v>
      </c>
      <c r="GR19">
        <v>1364</v>
      </c>
      <c r="GS19">
        <v>1398</v>
      </c>
      <c r="GT19">
        <v>1429</v>
      </c>
      <c r="GU19">
        <v>1430</v>
      </c>
      <c r="GV19">
        <v>1484</v>
      </c>
      <c r="GW19">
        <v>1489</v>
      </c>
      <c r="GX19">
        <v>1542</v>
      </c>
      <c r="GY19">
        <v>1586</v>
      </c>
      <c r="GZ19">
        <v>1627</v>
      </c>
      <c r="HA19">
        <v>1727</v>
      </c>
      <c r="HB19">
        <v>1761</v>
      </c>
      <c r="HC19">
        <v>1848</v>
      </c>
      <c r="HD19">
        <v>1810</v>
      </c>
      <c r="HE19">
        <v>1866</v>
      </c>
      <c r="HF19">
        <v>1921</v>
      </c>
      <c r="HG19">
        <v>1894</v>
      </c>
      <c r="HH19">
        <v>1659</v>
      </c>
      <c r="HI19">
        <v>1658</v>
      </c>
      <c r="HJ19">
        <v>1509</v>
      </c>
      <c r="HK19">
        <v>1530</v>
      </c>
      <c r="HL19">
        <v>1527</v>
      </c>
      <c r="HM19">
        <v>1523</v>
      </c>
      <c r="HN19">
        <v>1498</v>
      </c>
      <c r="HO19">
        <v>1365</v>
      </c>
      <c r="HP19">
        <v>1365</v>
      </c>
      <c r="HQ19">
        <v>1332</v>
      </c>
      <c r="HR19">
        <v>1328</v>
      </c>
      <c r="HS19">
        <v>1336</v>
      </c>
      <c r="HT19">
        <v>1370</v>
      </c>
      <c r="HU19">
        <v>1429</v>
      </c>
      <c r="HV19">
        <v>1451</v>
      </c>
      <c r="HW19">
        <v>1412</v>
      </c>
      <c r="HX19">
        <v>1276</v>
      </c>
      <c r="HY19">
        <v>1425</v>
      </c>
      <c r="HZ19">
        <v>1466</v>
      </c>
      <c r="IA19">
        <v>1640</v>
      </c>
      <c r="IB19">
        <v>1634</v>
      </c>
      <c r="IC19">
        <v>1867</v>
      </c>
      <c r="ID19">
        <v>1857</v>
      </c>
      <c r="IE19">
        <v>1994</v>
      </c>
      <c r="IF19">
        <v>2086</v>
      </c>
      <c r="IG19">
        <v>2195</v>
      </c>
      <c r="IH19">
        <v>2181</v>
      </c>
      <c r="II19">
        <v>2262</v>
      </c>
      <c r="IJ19">
        <v>2347</v>
      </c>
      <c r="IK19">
        <v>2418</v>
      </c>
      <c r="IL19">
        <v>2365</v>
      </c>
      <c r="IM19">
        <v>2406</v>
      </c>
      <c r="IN19">
        <v>2537</v>
      </c>
      <c r="IO19">
        <v>2657</v>
      </c>
      <c r="IP19">
        <v>2606</v>
      </c>
      <c r="IQ19">
        <v>2602</v>
      </c>
      <c r="IR19">
        <v>2543</v>
      </c>
      <c r="IS19">
        <v>2783</v>
      </c>
      <c r="IT19">
        <v>2663</v>
      </c>
      <c r="IU19">
        <v>2722</v>
      </c>
      <c r="IV19">
        <v>2748</v>
      </c>
      <c r="IW19">
        <v>2799</v>
      </c>
      <c r="IX19">
        <v>2909</v>
      </c>
      <c r="IY19">
        <v>2648</v>
      </c>
      <c r="IZ19">
        <v>2450</v>
      </c>
      <c r="JA19">
        <v>2062</v>
      </c>
      <c r="JB19">
        <v>1945</v>
      </c>
      <c r="JC19">
        <v>1516</v>
      </c>
      <c r="JD19">
        <v>2303</v>
      </c>
      <c r="JE19">
        <v>1611</v>
      </c>
      <c r="JF19">
        <v>1983</v>
      </c>
      <c r="JG19">
        <v>1946</v>
      </c>
      <c r="JH19">
        <v>1761</v>
      </c>
      <c r="JI19">
        <v>1557</v>
      </c>
      <c r="JJ19">
        <v>1703</v>
      </c>
      <c r="JK19">
        <v>1540</v>
      </c>
      <c r="JL19">
        <v>1452</v>
      </c>
      <c r="JM19">
        <v>1462</v>
      </c>
      <c r="JN19">
        <v>1421</v>
      </c>
      <c r="JO19">
        <v>1448</v>
      </c>
      <c r="JP19">
        <v>1351</v>
      </c>
      <c r="JQ19">
        <v>1227</v>
      </c>
      <c r="JR19">
        <v>1119</v>
      </c>
      <c r="JS19">
        <v>974</v>
      </c>
      <c r="JT19">
        <v>958</v>
      </c>
      <c r="JU19">
        <v>804</v>
      </c>
      <c r="JV19">
        <v>724</v>
      </c>
      <c r="JW19">
        <v>582</v>
      </c>
      <c r="JX19">
        <v>528</v>
      </c>
      <c r="JY19">
        <v>416</v>
      </c>
      <c r="JZ19">
        <v>288</v>
      </c>
      <c r="KA19">
        <v>242</v>
      </c>
      <c r="KB19">
        <v>185</v>
      </c>
      <c r="KC19">
        <v>136</v>
      </c>
      <c r="KD19">
        <v>107</v>
      </c>
      <c r="KE19">
        <v>92</v>
      </c>
      <c r="KF19">
        <v>56</v>
      </c>
      <c r="KG19">
        <v>44</v>
      </c>
      <c r="KH19">
        <v>28</v>
      </c>
      <c r="KI19">
        <v>18</v>
      </c>
      <c r="KJ19">
        <v>19</v>
      </c>
      <c r="KL19">
        <v>10</v>
      </c>
      <c r="KM19" t="s">
        <v>20</v>
      </c>
      <c r="KN19">
        <v>882</v>
      </c>
      <c r="KO19">
        <v>1007</v>
      </c>
      <c r="KP19">
        <v>1081</v>
      </c>
      <c r="KQ19">
        <v>1090</v>
      </c>
      <c r="KR19">
        <v>1204</v>
      </c>
      <c r="KS19">
        <v>1203</v>
      </c>
      <c r="KT19">
        <v>1201</v>
      </c>
      <c r="KU19">
        <v>1330</v>
      </c>
      <c r="KV19">
        <v>1278</v>
      </c>
      <c r="KW19">
        <v>1319</v>
      </c>
      <c r="KX19">
        <v>1345</v>
      </c>
      <c r="KY19">
        <v>1325</v>
      </c>
      <c r="KZ19">
        <v>1396</v>
      </c>
      <c r="LA19">
        <v>1381</v>
      </c>
      <c r="LB19">
        <v>1438</v>
      </c>
      <c r="LC19">
        <v>1457</v>
      </c>
      <c r="LD19">
        <v>1411</v>
      </c>
      <c r="LE19">
        <v>1471</v>
      </c>
      <c r="LF19">
        <v>1485</v>
      </c>
      <c r="LG19">
        <v>1447</v>
      </c>
      <c r="LH19">
        <v>1382</v>
      </c>
      <c r="LI19">
        <v>1264</v>
      </c>
      <c r="LJ19">
        <v>1330</v>
      </c>
      <c r="LK19">
        <v>1328</v>
      </c>
      <c r="LL19">
        <v>1311</v>
      </c>
      <c r="LM19">
        <v>1276</v>
      </c>
      <c r="LN19">
        <v>1283</v>
      </c>
      <c r="LO19">
        <v>1295</v>
      </c>
      <c r="LP19">
        <v>1356</v>
      </c>
      <c r="LQ19">
        <v>1286</v>
      </c>
      <c r="LR19">
        <v>1355</v>
      </c>
      <c r="LS19">
        <v>1300</v>
      </c>
      <c r="LT19">
        <v>1377</v>
      </c>
      <c r="LU19">
        <v>1394</v>
      </c>
      <c r="LV19">
        <v>1478</v>
      </c>
      <c r="LW19">
        <v>1454</v>
      </c>
      <c r="LX19">
        <v>1375</v>
      </c>
      <c r="LY19">
        <v>1325</v>
      </c>
      <c r="LZ19">
        <v>1378</v>
      </c>
      <c r="MA19">
        <v>1340</v>
      </c>
      <c r="MB19">
        <v>1390</v>
      </c>
      <c r="MC19">
        <v>1386</v>
      </c>
      <c r="MD19">
        <v>1503</v>
      </c>
      <c r="ME19">
        <v>1484</v>
      </c>
      <c r="MF19">
        <v>1441</v>
      </c>
      <c r="MG19">
        <v>1317</v>
      </c>
      <c r="MH19">
        <v>1422</v>
      </c>
      <c r="MI19">
        <v>1501</v>
      </c>
      <c r="MJ19">
        <v>1664</v>
      </c>
      <c r="MK19">
        <v>1650</v>
      </c>
      <c r="ML19">
        <v>1848</v>
      </c>
      <c r="MM19">
        <v>1825</v>
      </c>
      <c r="MN19">
        <v>1984</v>
      </c>
      <c r="MO19">
        <v>2087</v>
      </c>
      <c r="MP19">
        <v>2180</v>
      </c>
      <c r="MQ19">
        <v>2126</v>
      </c>
      <c r="MR19">
        <v>2243</v>
      </c>
      <c r="MS19">
        <v>2275</v>
      </c>
      <c r="MT19">
        <v>2376</v>
      </c>
      <c r="MU19">
        <v>2328</v>
      </c>
      <c r="MV19">
        <v>2323</v>
      </c>
      <c r="MW19">
        <v>2474</v>
      </c>
      <c r="MX19">
        <v>2587</v>
      </c>
      <c r="MY19">
        <v>2529</v>
      </c>
      <c r="MZ19">
        <v>2526</v>
      </c>
      <c r="NA19">
        <v>2492</v>
      </c>
      <c r="NB19">
        <v>2645</v>
      </c>
      <c r="NC19">
        <v>2518</v>
      </c>
      <c r="ND19">
        <v>2567</v>
      </c>
      <c r="NE19">
        <v>2574</v>
      </c>
      <c r="NF19">
        <v>2556</v>
      </c>
      <c r="NG19">
        <v>2618</v>
      </c>
      <c r="NH19">
        <v>2375</v>
      </c>
      <c r="NI19">
        <v>2157</v>
      </c>
      <c r="NJ19">
        <v>1752</v>
      </c>
      <c r="NK19">
        <v>1624</v>
      </c>
      <c r="NL19">
        <v>1295</v>
      </c>
      <c r="NM19">
        <v>1892</v>
      </c>
      <c r="NN19">
        <v>1287</v>
      </c>
      <c r="NO19">
        <v>1535</v>
      </c>
      <c r="NP19">
        <v>1462</v>
      </c>
      <c r="NQ19">
        <v>1288</v>
      </c>
      <c r="NR19">
        <v>1114</v>
      </c>
      <c r="NS19">
        <v>1179</v>
      </c>
      <c r="NT19">
        <v>993</v>
      </c>
      <c r="NU19">
        <v>851</v>
      </c>
      <c r="NV19">
        <v>806</v>
      </c>
      <c r="NW19">
        <v>751</v>
      </c>
      <c r="NX19">
        <v>718</v>
      </c>
      <c r="NY19">
        <v>604</v>
      </c>
      <c r="NZ19">
        <v>473</v>
      </c>
      <c r="OA19">
        <v>369</v>
      </c>
      <c r="OB19">
        <v>277</v>
      </c>
      <c r="OC19">
        <v>220</v>
      </c>
      <c r="OD19">
        <v>162</v>
      </c>
      <c r="OE19">
        <v>129</v>
      </c>
      <c r="OF19">
        <v>88</v>
      </c>
      <c r="OG19">
        <v>48</v>
      </c>
      <c r="OH19">
        <v>36</v>
      </c>
      <c r="OI19">
        <v>28</v>
      </c>
      <c r="OJ19">
        <v>25</v>
      </c>
      <c r="OL19">
        <v>10</v>
      </c>
      <c r="OM19" t="s">
        <v>20</v>
      </c>
      <c r="ON19">
        <v>726</v>
      </c>
      <c r="OO19">
        <v>742</v>
      </c>
      <c r="OP19">
        <v>760</v>
      </c>
      <c r="OQ19">
        <v>765</v>
      </c>
      <c r="OR19">
        <v>784</v>
      </c>
      <c r="OS19">
        <v>801</v>
      </c>
      <c r="OT19">
        <v>814</v>
      </c>
      <c r="OU19">
        <v>824</v>
      </c>
      <c r="OV19">
        <v>847</v>
      </c>
      <c r="OW19">
        <v>857</v>
      </c>
      <c r="OX19">
        <v>870</v>
      </c>
      <c r="OY19">
        <v>893</v>
      </c>
      <c r="OZ19">
        <v>928</v>
      </c>
      <c r="PA19">
        <v>1025</v>
      </c>
      <c r="PB19">
        <v>1096</v>
      </c>
      <c r="PC19">
        <v>1126</v>
      </c>
      <c r="PD19">
        <v>1207</v>
      </c>
      <c r="PE19">
        <v>1214</v>
      </c>
      <c r="PF19">
        <v>1236</v>
      </c>
      <c r="PG19">
        <v>1296</v>
      </c>
      <c r="PH19">
        <v>1230</v>
      </c>
      <c r="PI19">
        <v>1249</v>
      </c>
      <c r="PJ19">
        <v>1206</v>
      </c>
      <c r="PK19">
        <v>1178</v>
      </c>
      <c r="PL19">
        <v>1151</v>
      </c>
      <c r="PM19">
        <v>1099</v>
      </c>
      <c r="PN19">
        <v>1094</v>
      </c>
      <c r="PO19">
        <v>1061</v>
      </c>
      <c r="PP19">
        <v>1047</v>
      </c>
      <c r="PQ19">
        <v>1069</v>
      </c>
      <c r="PR19">
        <v>1086</v>
      </c>
      <c r="PS19">
        <v>1105</v>
      </c>
      <c r="PT19">
        <v>1111</v>
      </c>
      <c r="PU19">
        <v>1126</v>
      </c>
      <c r="PV19">
        <v>1177</v>
      </c>
      <c r="PW19">
        <v>1218</v>
      </c>
      <c r="PX19">
        <v>1253</v>
      </c>
      <c r="PY19">
        <v>1249</v>
      </c>
      <c r="PZ19">
        <v>1293</v>
      </c>
      <c r="QA19">
        <v>1303</v>
      </c>
      <c r="QB19">
        <v>1348</v>
      </c>
      <c r="QC19">
        <v>1314</v>
      </c>
      <c r="QD19">
        <v>1360</v>
      </c>
      <c r="QE19">
        <v>1309</v>
      </c>
      <c r="QF19">
        <v>1370</v>
      </c>
      <c r="QG19">
        <v>1406</v>
      </c>
      <c r="QH19">
        <v>1471</v>
      </c>
      <c r="QI19">
        <v>1470</v>
      </c>
      <c r="QJ19">
        <v>1419</v>
      </c>
      <c r="QK19">
        <v>1373</v>
      </c>
      <c r="QL19">
        <v>1416</v>
      </c>
      <c r="QM19">
        <v>1383</v>
      </c>
      <c r="QN19">
        <v>1429</v>
      </c>
      <c r="QO19">
        <v>1432</v>
      </c>
      <c r="QP19">
        <v>1531</v>
      </c>
      <c r="QQ19">
        <v>1509</v>
      </c>
      <c r="QR19">
        <v>1456</v>
      </c>
      <c r="QS19">
        <v>1334</v>
      </c>
      <c r="QT19">
        <v>1440</v>
      </c>
      <c r="QU19">
        <v>1512</v>
      </c>
      <c r="QV19">
        <v>1656</v>
      </c>
      <c r="QW19">
        <v>1659</v>
      </c>
      <c r="QX19">
        <v>1841</v>
      </c>
      <c r="QY19">
        <v>1843</v>
      </c>
      <c r="QZ19">
        <v>1983</v>
      </c>
      <c r="RA19">
        <v>2064</v>
      </c>
      <c r="RB19">
        <v>2132</v>
      </c>
      <c r="RC19">
        <v>2089</v>
      </c>
      <c r="RD19">
        <v>2173</v>
      </c>
      <c r="RE19">
        <v>2165</v>
      </c>
      <c r="RF19">
        <v>2226</v>
      </c>
      <c r="RG19">
        <v>2154</v>
      </c>
      <c r="RH19">
        <v>2103</v>
      </c>
      <c r="RI19">
        <v>2202</v>
      </c>
      <c r="RJ19">
        <v>2246</v>
      </c>
      <c r="RK19">
        <v>2161</v>
      </c>
      <c r="RL19">
        <v>2110</v>
      </c>
      <c r="RM19">
        <v>2040</v>
      </c>
      <c r="RN19">
        <v>2113</v>
      </c>
      <c r="RO19">
        <v>1964</v>
      </c>
      <c r="RP19">
        <v>1958</v>
      </c>
      <c r="RQ19">
        <v>1894</v>
      </c>
      <c r="RR19">
        <v>1802</v>
      </c>
      <c r="RS19">
        <v>1784</v>
      </c>
      <c r="RT19">
        <v>1554</v>
      </c>
      <c r="RU19">
        <v>1327</v>
      </c>
      <c r="RV19">
        <v>1011</v>
      </c>
      <c r="RW19">
        <v>865</v>
      </c>
      <c r="RX19">
        <v>632</v>
      </c>
      <c r="RY19">
        <v>823</v>
      </c>
      <c r="RZ19">
        <v>501</v>
      </c>
      <c r="SA19">
        <v>532</v>
      </c>
      <c r="SB19">
        <v>440</v>
      </c>
      <c r="SC19">
        <v>327</v>
      </c>
      <c r="SD19">
        <v>236</v>
      </c>
      <c r="SE19">
        <v>204</v>
      </c>
      <c r="SF19">
        <v>131</v>
      </c>
      <c r="SG19">
        <v>93</v>
      </c>
      <c r="SH19">
        <v>60</v>
      </c>
      <c r="SI19">
        <v>44</v>
      </c>
      <c r="SJ19">
        <v>65</v>
      </c>
      <c r="SL19">
        <v>10</v>
      </c>
      <c r="SM19" t="s">
        <v>20</v>
      </c>
      <c r="SN19">
        <v>0</v>
      </c>
      <c r="SO19">
        <v>-959693.05941633508</v>
      </c>
      <c r="SP19">
        <v>-1877680.7777674494</v>
      </c>
      <c r="SQ19">
        <v>-2768477.86136535</v>
      </c>
      <c r="SR19">
        <v>-3625720.1783947069</v>
      </c>
      <c r="SS19">
        <v>-4459396.7703151135</v>
      </c>
      <c r="ST19">
        <v>-5261204.0560231563</v>
      </c>
      <c r="SU19">
        <v>-6049904.4910925087</v>
      </c>
      <c r="SV19">
        <v>-6801995.7500748811</v>
      </c>
      <c r="SW19">
        <v>-7534477.4241078282</v>
      </c>
      <c r="SX19">
        <v>-8253275.3262373805</v>
      </c>
      <c r="SY19">
        <v>-8942916.1451746617</v>
      </c>
      <c r="SZ19">
        <v>-9634944.5367717184</v>
      </c>
      <c r="TA19">
        <v>0</v>
      </c>
      <c r="TB19">
        <v>-3053284.7280659773</v>
      </c>
      <c r="TC19">
        <v>-6347416.2888253666</v>
      </c>
      <c r="TD19">
        <v>-9332334.9145302474</v>
      </c>
      <c r="TE19">
        <v>-11857104.355629245</v>
      </c>
      <c r="TF19">
        <v>-14031765.208516473</v>
      </c>
      <c r="TG19">
        <v>-15606830.494296111</v>
      </c>
      <c r="TH19">
        <v>-16479870.294089444</v>
      </c>
      <c r="TI19">
        <v>-17239668.815900173</v>
      </c>
      <c r="TJ19">
        <v>-17932331.080137361</v>
      </c>
      <c r="TK19">
        <v>-18574245.899968445</v>
      </c>
      <c r="TL19">
        <v>-19179932.121164985</v>
      </c>
      <c r="TM19">
        <v>-19761495.53833307</v>
      </c>
      <c r="TN19">
        <v>0</v>
      </c>
      <c r="TO19">
        <v>-2718308.4230473628</v>
      </c>
      <c r="TP19">
        <v>-5327594.6409305362</v>
      </c>
      <c r="TQ19">
        <v>-7310978.9544437947</v>
      </c>
      <c r="TR19">
        <v>-10485001.924213912</v>
      </c>
      <c r="TS19">
        <v>-13280307.241451805</v>
      </c>
      <c r="TT19">
        <v>-16577584.455001991</v>
      </c>
      <c r="TU19">
        <v>-20865841.933105968</v>
      </c>
      <c r="TV19">
        <v>-24922849.807348516</v>
      </c>
      <c r="TW19">
        <v>-29469156.76574859</v>
      </c>
      <c r="TX19">
        <v>-33380738.009446636</v>
      </c>
      <c r="TY19">
        <v>-37190458.207644179</v>
      </c>
      <c r="TZ19">
        <v>-41099382.785392873</v>
      </c>
      <c r="UA19">
        <v>0</v>
      </c>
      <c r="UB19">
        <v>-445261.3928734865</v>
      </c>
      <c r="UC19">
        <v>-861667.83358489792</v>
      </c>
      <c r="UD19">
        <v>-1290475.2291431748</v>
      </c>
      <c r="UE19">
        <v>-1688576.8177679735</v>
      </c>
      <c r="UF19">
        <v>-2092040.9660288375</v>
      </c>
      <c r="UG19">
        <v>-2481729.8577536135</v>
      </c>
      <c r="UH19">
        <v>-2872216.2105321125</v>
      </c>
      <c r="UI19">
        <v>-3244089.4022207614</v>
      </c>
      <c r="UJ19">
        <v>-3588197.4504358666</v>
      </c>
      <c r="UK19">
        <v>-3947680.0789633123</v>
      </c>
      <c r="UL19">
        <v>-4310306.3635669854</v>
      </c>
      <c r="UM19">
        <v>-4673082.709756325</v>
      </c>
      <c r="UN19">
        <v>0</v>
      </c>
      <c r="UO19">
        <v>-737015.30356392881</v>
      </c>
      <c r="UP19">
        <v>-1139519.5105153178</v>
      </c>
      <c r="UQ19">
        <v>-1570765.4924270804</v>
      </c>
      <c r="UR19">
        <v>-1798904.6932125282</v>
      </c>
      <c r="US19">
        <v>-2022834.2680797512</v>
      </c>
      <c r="UT19">
        <v>-2231648.6485631182</v>
      </c>
      <c r="UU19">
        <v>-2725400.4278103844</v>
      </c>
      <c r="UV19">
        <v>-2820173.5410237345</v>
      </c>
      <c r="UW19">
        <v>-3324088.1357570034</v>
      </c>
      <c r="UX19">
        <v>-3722457.3264693273</v>
      </c>
      <c r="UY19">
        <v>-3998549.9050029297</v>
      </c>
      <c r="UZ19">
        <v>-4036998.3634412461</v>
      </c>
      <c r="VA19">
        <v>0</v>
      </c>
      <c r="VB19">
        <v>-1999838.5047632258</v>
      </c>
      <c r="VC19">
        <v>-3796229.0953173307</v>
      </c>
      <c r="VD19">
        <v>-5438074.5960830413</v>
      </c>
      <c r="VE19">
        <v>-6999464.3925332371</v>
      </c>
      <c r="VF19">
        <v>-8594996.2948773857</v>
      </c>
      <c r="VG19">
        <v>-10089961.900294654</v>
      </c>
      <c r="VH19">
        <v>-11486056.583662162</v>
      </c>
      <c r="VI19">
        <v>-12856265.393299058</v>
      </c>
      <c r="VJ19">
        <v>-14210825.24399684</v>
      </c>
      <c r="VK19">
        <v>-15635998.784951814</v>
      </c>
      <c r="VL19">
        <v>-16992974.788854755</v>
      </c>
      <c r="VM19">
        <v>-18425380.987645224</v>
      </c>
      <c r="VN19">
        <v>0</v>
      </c>
      <c r="VO19">
        <v>1987756.3321302654</v>
      </c>
      <c r="VP19">
        <v>5573202.7449598983</v>
      </c>
      <c r="VQ19">
        <v>8610110.1682159808</v>
      </c>
      <c r="VR19">
        <v>12692431.598831637</v>
      </c>
      <c r="VS19">
        <v>16778807.87559722</v>
      </c>
      <c r="VT19">
        <v>20737377.367394116</v>
      </c>
      <c r="VU19">
        <v>22719164.814274073</v>
      </c>
      <c r="VV19">
        <v>27359144.881369758</v>
      </c>
      <c r="VW19">
        <v>28865823.322969221</v>
      </c>
      <c r="VX19">
        <v>31245123.565360218</v>
      </c>
      <c r="VY19">
        <v>34189383.77737689</v>
      </c>
      <c r="VZ19">
        <v>38509099.556377873</v>
      </c>
      <c r="WA19">
        <v>0</v>
      </c>
      <c r="WB19">
        <v>-1828654.2861800999</v>
      </c>
      <c r="WC19">
        <v>-3413228.0700147697</v>
      </c>
      <c r="WD19">
        <v>-5019965.8236106979</v>
      </c>
      <c r="WE19">
        <v>-6448855.0489934785</v>
      </c>
      <c r="WF19">
        <v>-7762382.0949754575</v>
      </c>
      <c r="WG19">
        <v>-9068615.5563537925</v>
      </c>
      <c r="WH19">
        <v>-10554272.301890394</v>
      </c>
      <c r="WI19">
        <v>-11743234.495138165</v>
      </c>
      <c r="WJ19">
        <v>-13151350.137406705</v>
      </c>
      <c r="WK19">
        <v>-14384416.008741977</v>
      </c>
      <c r="WL19">
        <v>-15529860.464168116</v>
      </c>
      <c r="WM19">
        <v>-16422313.014401108</v>
      </c>
      <c r="WN19">
        <v>0</v>
      </c>
      <c r="WO19">
        <v>-9754299.3657801505</v>
      </c>
      <c r="WP19">
        <v>-17190133.471995767</v>
      </c>
      <c r="WQ19">
        <v>-24120962.703387406</v>
      </c>
      <c r="WR19">
        <v>-30211195.811913446</v>
      </c>
      <c r="WS19">
        <v>-35464914.968647614</v>
      </c>
      <c r="WT19">
        <v>-40580197.60089232</v>
      </c>
      <c r="WU19">
        <v>-48314397.427908905</v>
      </c>
      <c r="WV19">
        <v>-52269132.323635526</v>
      </c>
      <c r="WW19">
        <v>-60344602.914620966</v>
      </c>
      <c r="WX19">
        <v>-66653687.869418673</v>
      </c>
      <c r="WY19">
        <v>-71955614.21819973</v>
      </c>
      <c r="WZ19">
        <v>-75544498.379363686</v>
      </c>
      <c r="XA19">
        <v>10</v>
      </c>
      <c r="XB19" t="s">
        <v>20</v>
      </c>
      <c r="XC19">
        <v>0</v>
      </c>
      <c r="XD19">
        <v>0</v>
      </c>
      <c r="XE19">
        <v>0</v>
      </c>
      <c r="XF19">
        <v>0</v>
      </c>
      <c r="XG19">
        <v>0</v>
      </c>
      <c r="XH19">
        <v>0</v>
      </c>
      <c r="XI19">
        <v>0</v>
      </c>
      <c r="XJ19">
        <v>0</v>
      </c>
      <c r="XK19">
        <v>0</v>
      </c>
      <c r="XL19">
        <v>0</v>
      </c>
      <c r="XM19">
        <v>0</v>
      </c>
      <c r="XN19">
        <v>0</v>
      </c>
      <c r="XO19">
        <v>0</v>
      </c>
      <c r="XP19">
        <v>0</v>
      </c>
      <c r="XQ19">
        <v>0</v>
      </c>
      <c r="XR19">
        <v>11988.372093023256</v>
      </c>
      <c r="XS19">
        <v>50231.961836612987</v>
      </c>
      <c r="XT19">
        <v>50231.961836612987</v>
      </c>
      <c r="XU19">
        <v>67088.550983899811</v>
      </c>
      <c r="XV19">
        <v>75255.217650566483</v>
      </c>
      <c r="XW19">
        <v>91732.022817281526</v>
      </c>
      <c r="XX19">
        <v>91732.022817281526</v>
      </c>
      <c r="XY19">
        <v>91732.022817281526</v>
      </c>
      <c r="XZ19">
        <v>98945.240155498861</v>
      </c>
      <c r="YA19">
        <v>98945.240155498861</v>
      </c>
      <c r="YB19">
        <v>98945.240155498861</v>
      </c>
      <c r="YC19">
        <v>0</v>
      </c>
      <c r="YD19">
        <v>100008.59955225473</v>
      </c>
      <c r="YE19">
        <v>168505.10304875823</v>
      </c>
      <c r="YF19">
        <v>207947.24078139954</v>
      </c>
      <c r="YG19">
        <v>207947.24078139954</v>
      </c>
      <c r="YH19">
        <v>297987.68682184559</v>
      </c>
      <c r="YI19">
        <v>325386.28822044696</v>
      </c>
      <c r="YJ19">
        <v>325386.28822044696</v>
      </c>
      <c r="YK19">
        <v>325386.28822044696</v>
      </c>
      <c r="YL19">
        <v>325386.28822044696</v>
      </c>
      <c r="YM19">
        <v>325386.28822044696</v>
      </c>
      <c r="YN19">
        <v>325386.28822044696</v>
      </c>
      <c r="YO19">
        <v>325386.28822044696</v>
      </c>
      <c r="YP19">
        <v>0</v>
      </c>
      <c r="YQ19">
        <v>7241.424917169802</v>
      </c>
      <c r="YR19">
        <v>7241.424917169802</v>
      </c>
      <c r="YS19">
        <v>7241.424917169802</v>
      </c>
      <c r="YT19">
        <v>7241.424917169802</v>
      </c>
      <c r="YU19">
        <v>11291.452177231622</v>
      </c>
      <c r="YV19">
        <v>11291.452177231622</v>
      </c>
      <c r="YW19">
        <v>11291.452177231622</v>
      </c>
      <c r="YX19">
        <v>11501.365514019642</v>
      </c>
      <c r="YY19">
        <v>11501.365514019642</v>
      </c>
      <c r="YZ19">
        <v>12365.303507799656</v>
      </c>
      <c r="ZA19">
        <v>12365.303507799656</v>
      </c>
      <c r="ZB19">
        <v>12365.303507799656</v>
      </c>
      <c r="ZC19">
        <v>0</v>
      </c>
      <c r="ZD19">
        <v>0</v>
      </c>
      <c r="ZE19">
        <v>82069.575280398771</v>
      </c>
      <c r="ZF19">
        <v>150292.78324197762</v>
      </c>
      <c r="ZG19">
        <v>263375.54476949759</v>
      </c>
      <c r="ZH19">
        <v>401706.27794001671</v>
      </c>
      <c r="ZI19">
        <v>503632.83843704202</v>
      </c>
      <c r="ZJ19">
        <v>571042.24759201729</v>
      </c>
      <c r="ZK19">
        <v>717784.6681644877</v>
      </c>
      <c r="ZL19">
        <v>717784.6681644877</v>
      </c>
      <c r="ZM19">
        <v>738118.04544602754</v>
      </c>
      <c r="ZN19">
        <v>762391.22934041347</v>
      </c>
      <c r="ZO19">
        <v>898384.86132253055</v>
      </c>
      <c r="ZP19">
        <v>0</v>
      </c>
      <c r="ZQ19">
        <v>0</v>
      </c>
      <c r="ZR19">
        <v>0</v>
      </c>
      <c r="ZS19">
        <v>0</v>
      </c>
      <c r="ZT19">
        <v>0</v>
      </c>
      <c r="ZU19">
        <v>0</v>
      </c>
      <c r="ZV19">
        <v>0</v>
      </c>
      <c r="ZW19">
        <v>0</v>
      </c>
      <c r="ZX19">
        <v>0</v>
      </c>
      <c r="ZY19">
        <v>0</v>
      </c>
      <c r="ZZ19">
        <v>0</v>
      </c>
      <c r="AAA19">
        <v>0</v>
      </c>
      <c r="AAB19">
        <v>0</v>
      </c>
      <c r="AAC19">
        <v>0</v>
      </c>
      <c r="AAD19">
        <v>2026368.6767522509</v>
      </c>
      <c r="AAE19">
        <v>5611815.0895818835</v>
      </c>
      <c r="AAF19">
        <v>8670952.0011386666</v>
      </c>
      <c r="AAG19">
        <v>12753273.431754325</v>
      </c>
      <c r="AAH19">
        <v>16839649.708519906</v>
      </c>
      <c r="AAI19">
        <v>20798219.200316802</v>
      </c>
      <c r="AAJ19">
        <v>22821483.238971934</v>
      </c>
      <c r="AAK19">
        <v>27461463.306067619</v>
      </c>
      <c r="AAL19">
        <v>29004127.677467372</v>
      </c>
      <c r="AAM19">
        <v>31408973.064033844</v>
      </c>
      <c r="AAN19">
        <v>34353233.276050523</v>
      </c>
      <c r="AAO19">
        <v>38672949.055051506</v>
      </c>
      <c r="AAP19">
        <v>0</v>
      </c>
      <c r="AAQ19">
        <v>0</v>
      </c>
      <c r="AAR19">
        <v>0</v>
      </c>
      <c r="AAS19">
        <v>0</v>
      </c>
      <c r="AAT19">
        <v>0</v>
      </c>
      <c r="AAU19">
        <v>0</v>
      </c>
      <c r="AAV19">
        <v>0</v>
      </c>
      <c r="AAW19">
        <v>0</v>
      </c>
      <c r="AAX19">
        <v>0</v>
      </c>
      <c r="AAY19">
        <v>0</v>
      </c>
      <c r="AAZ19">
        <v>0</v>
      </c>
      <c r="ABA19">
        <v>2313.3362031235611</v>
      </c>
      <c r="ABB19">
        <v>2313.3362031235611</v>
      </c>
      <c r="ABC19">
        <v>0</v>
      </c>
      <c r="ABD19">
        <v>2133618.7012216751</v>
      </c>
      <c r="ABE19">
        <v>5881619.5649212338</v>
      </c>
      <c r="ABF19">
        <v>9086665.4119158257</v>
      </c>
      <c r="ABG19">
        <v>13282069.604059003</v>
      </c>
      <c r="ABH19">
        <v>17617723.676442899</v>
      </c>
      <c r="ABI19">
        <v>21713784.996802092</v>
      </c>
      <c r="ABJ19">
        <v>23820935.249778911</v>
      </c>
      <c r="ABK19">
        <v>28607867.650783855</v>
      </c>
      <c r="ABL19">
        <v>30150532.022183608</v>
      </c>
      <c r="ABM19">
        <v>32583787.941363622</v>
      </c>
      <c r="ABN19">
        <v>35554634.673477806</v>
      </c>
      <c r="ABO19">
        <v>40010344.084460907</v>
      </c>
      <c r="ABQ19">
        <v>10</v>
      </c>
      <c r="ABR19" t="s">
        <v>20</v>
      </c>
      <c r="ABS19">
        <v>0</v>
      </c>
      <c r="ABT19">
        <v>-570005.35469041148</v>
      </c>
      <c r="ABU19">
        <v>-1119120.6204163313</v>
      </c>
      <c r="ABV19">
        <v>-1657143.5667084225</v>
      </c>
      <c r="ABW19">
        <v>-2203403.1691176565</v>
      </c>
      <c r="ABX19">
        <v>-2740614.3861320876</v>
      </c>
      <c r="ABY19">
        <v>-3270191.8538759099</v>
      </c>
      <c r="ABZ19">
        <v>-3828833.4384926725</v>
      </c>
      <c r="ACA19">
        <v>-4365297.1943566399</v>
      </c>
      <c r="ACB19">
        <v>-4918980.7892778544</v>
      </c>
      <c r="ACC19">
        <v>-5465969.5418573096</v>
      </c>
      <c r="ACD19">
        <v>-6002740.3674078071</v>
      </c>
      <c r="ACE19">
        <v>-6552142.3730071755</v>
      </c>
      <c r="ACG19">
        <v>10</v>
      </c>
      <c r="ACH19" t="s">
        <v>20</v>
      </c>
      <c r="ACI19">
        <v>43771</v>
      </c>
      <c r="ACJ19">
        <v>1189901</v>
      </c>
      <c r="ACK19">
        <v>3.6785413240261168E-2</v>
      </c>
      <c r="ACM19">
        <v>10</v>
      </c>
      <c r="ACN19" t="s">
        <v>20</v>
      </c>
      <c r="ACO19">
        <v>609</v>
      </c>
      <c r="ACP19">
        <v>377</v>
      </c>
      <c r="ACQ19">
        <v>245</v>
      </c>
      <c r="ACR19">
        <v>1143</v>
      </c>
      <c r="ACS19">
        <v>3413</v>
      </c>
      <c r="ACT19">
        <v>1953</v>
      </c>
      <c r="ACU19">
        <v>1137</v>
      </c>
      <c r="ACV19">
        <v>648</v>
      </c>
      <c r="ACW19">
        <v>511</v>
      </c>
      <c r="ACX19">
        <v>485</v>
      </c>
      <c r="ACY19">
        <v>463</v>
      </c>
      <c r="ACZ19">
        <v>455</v>
      </c>
      <c r="ADA19">
        <v>584</v>
      </c>
      <c r="ADB19">
        <v>413</v>
      </c>
      <c r="ADC19">
        <v>192</v>
      </c>
      <c r="ADD19">
        <v>192</v>
      </c>
      <c r="ADF19">
        <v>10</v>
      </c>
      <c r="ADG19" t="s">
        <v>20</v>
      </c>
      <c r="ADH19">
        <v>685</v>
      </c>
      <c r="ADI19">
        <v>462</v>
      </c>
      <c r="ADJ19">
        <v>361</v>
      </c>
      <c r="ADK19">
        <v>1742</v>
      </c>
      <c r="ADL19">
        <v>4951</v>
      </c>
      <c r="ADM19">
        <v>2566</v>
      </c>
      <c r="ADN19">
        <v>1291</v>
      </c>
      <c r="ADO19">
        <v>791</v>
      </c>
      <c r="ADP19">
        <v>555</v>
      </c>
      <c r="ADQ19">
        <v>481</v>
      </c>
      <c r="ADR19">
        <v>478</v>
      </c>
      <c r="ADS19">
        <v>364</v>
      </c>
      <c r="ADT19">
        <v>397</v>
      </c>
      <c r="ADU19">
        <v>381</v>
      </c>
      <c r="ADV19">
        <v>239</v>
      </c>
      <c r="ADW19">
        <v>291</v>
      </c>
      <c r="ADY19">
        <v>10</v>
      </c>
      <c r="ADZ19" t="s">
        <v>20</v>
      </c>
      <c r="AEA19">
        <v>-76</v>
      </c>
      <c r="AEB19">
        <v>-85</v>
      </c>
      <c r="AEC19">
        <v>-116</v>
      </c>
      <c r="AED19">
        <v>-599</v>
      </c>
      <c r="AEE19">
        <v>-1538</v>
      </c>
      <c r="AEF19">
        <v>-613</v>
      </c>
      <c r="AEG19">
        <v>-154</v>
      </c>
      <c r="AEH19">
        <v>-143</v>
      </c>
      <c r="AEI19">
        <v>-44</v>
      </c>
      <c r="AEJ19">
        <v>4</v>
      </c>
      <c r="AEK19">
        <v>-15</v>
      </c>
      <c r="AEL19">
        <v>91</v>
      </c>
      <c r="AEM19">
        <v>187</v>
      </c>
      <c r="AEN19">
        <v>32</v>
      </c>
      <c r="AEO19">
        <v>-47</v>
      </c>
      <c r="AEP19">
        <v>-99</v>
      </c>
      <c r="AER19">
        <v>10</v>
      </c>
      <c r="AES19" t="s">
        <v>20</v>
      </c>
      <c r="AET19">
        <v>7120.9723139772159</v>
      </c>
      <c r="AEU19">
        <v>7219.3794691987378</v>
      </c>
      <c r="AEV19">
        <v>8942.1113402262363</v>
      </c>
      <c r="AEW19">
        <v>6495.3471025019107</v>
      </c>
      <c r="AEX19">
        <v>1241.0903107274632</v>
      </c>
      <c r="AEY19">
        <v>3479.8393811820056</v>
      </c>
      <c r="AEZ19">
        <v>4422.7811505109339</v>
      </c>
      <c r="AFA19">
        <v>4983.9674070061728</v>
      </c>
      <c r="AFB19">
        <v>5280.132965297621</v>
      </c>
      <c r="AFC19">
        <v>5855.6769756485464</v>
      </c>
      <c r="AFD19">
        <v>5506.4710316680621</v>
      </c>
      <c r="AFE19">
        <v>5091.8704141427979</v>
      </c>
      <c r="AFF19">
        <v>4780.8534208773872</v>
      </c>
      <c r="AFG19">
        <v>4498.5006837226238</v>
      </c>
      <c r="AFH19">
        <v>4011.3335482416478</v>
      </c>
      <c r="AFI19">
        <v>14851.189875832277</v>
      </c>
      <c r="AFK19">
        <v>10</v>
      </c>
      <c r="AFL19" t="s">
        <v>20</v>
      </c>
      <c r="AFM19">
        <v>13536.690032999784</v>
      </c>
      <c r="AFN19">
        <v>13627.268219358823</v>
      </c>
      <c r="AFO19">
        <v>14340.090593401188</v>
      </c>
      <c r="AFP19">
        <v>8819.9903709191603</v>
      </c>
      <c r="AFQ19">
        <v>3615.6532133486053</v>
      </c>
      <c r="AFR19">
        <v>3570.0402883754714</v>
      </c>
      <c r="AFS19">
        <v>3587.0359227350618</v>
      </c>
      <c r="AFT19">
        <v>3619.2117701816128</v>
      </c>
      <c r="AFU19">
        <v>3633.9804243991521</v>
      </c>
      <c r="AFV19">
        <v>3677.2640428930367</v>
      </c>
      <c r="AFW19">
        <v>3466.8946314986624</v>
      </c>
      <c r="AFX19">
        <v>3464.7401076757396</v>
      </c>
      <c r="AFY19">
        <v>3463.118557772445</v>
      </c>
      <c r="AFZ19">
        <v>4784.6603081181711</v>
      </c>
      <c r="AGA19">
        <v>4786.4861962792966</v>
      </c>
      <c r="AGB19">
        <v>14721.367033511955</v>
      </c>
      <c r="AGD19">
        <v>10</v>
      </c>
      <c r="AGE19" t="s">
        <v>20</v>
      </c>
      <c r="AGF19">
        <v>-6415.7177190225684</v>
      </c>
      <c r="AGG19">
        <v>-6407.8887501600848</v>
      </c>
      <c r="AGH19">
        <v>-5397.9792531749517</v>
      </c>
      <c r="AGI19">
        <v>-2324.6432684172496</v>
      </c>
      <c r="AGJ19">
        <v>-2374.5629026211418</v>
      </c>
      <c r="AGK19">
        <v>-90.20090719346581</v>
      </c>
      <c r="AGL19">
        <v>835.74522777587208</v>
      </c>
      <c r="AGM19">
        <v>1364.75563682456</v>
      </c>
      <c r="AGN19">
        <v>1646.1525408984689</v>
      </c>
      <c r="AGO19">
        <v>2178.4129327555097</v>
      </c>
      <c r="AGP19">
        <v>2039.5764001693997</v>
      </c>
      <c r="AGQ19">
        <v>1627.1303064670583</v>
      </c>
      <c r="AGR19">
        <v>1317.7348631049422</v>
      </c>
      <c r="AGS19">
        <v>-286.15962439554733</v>
      </c>
      <c r="AGT19">
        <v>-775.15264803764876</v>
      </c>
      <c r="AGU19">
        <v>129.8228423203218</v>
      </c>
    </row>
    <row r="20" spans="2:879" x14ac:dyDescent="0.25">
      <c r="B20">
        <v>11</v>
      </c>
      <c r="C20" t="s">
        <v>21</v>
      </c>
      <c r="D20">
        <v>1967</v>
      </c>
      <c r="E20">
        <v>1844</v>
      </c>
      <c r="F20">
        <v>1837</v>
      </c>
      <c r="G20">
        <v>1823</v>
      </c>
      <c r="H20">
        <v>1811</v>
      </c>
      <c r="I20">
        <v>1795</v>
      </c>
      <c r="J20">
        <v>1780</v>
      </c>
      <c r="K20">
        <v>1763</v>
      </c>
      <c r="L20">
        <v>1747</v>
      </c>
      <c r="M20">
        <v>1732</v>
      </c>
      <c r="N20">
        <v>1717</v>
      </c>
      <c r="O20">
        <v>1702</v>
      </c>
      <c r="P20">
        <v>1691</v>
      </c>
      <c r="R20">
        <v>11</v>
      </c>
      <c r="S20" t="s">
        <v>21</v>
      </c>
      <c r="T20">
        <v>11421</v>
      </c>
      <c r="U20">
        <v>10960</v>
      </c>
      <c r="V20">
        <v>10496</v>
      </c>
      <c r="W20">
        <v>10010</v>
      </c>
      <c r="X20">
        <v>9706</v>
      </c>
      <c r="Y20">
        <v>9482</v>
      </c>
      <c r="Z20">
        <v>9319</v>
      </c>
      <c r="AA20">
        <v>9258</v>
      </c>
      <c r="AB20">
        <v>9186</v>
      </c>
      <c r="AC20">
        <v>9109</v>
      </c>
      <c r="AD20">
        <v>9036</v>
      </c>
      <c r="AE20">
        <v>8958</v>
      </c>
      <c r="AF20">
        <v>8883</v>
      </c>
      <c r="AH20">
        <v>11</v>
      </c>
      <c r="AI20" t="s">
        <v>21</v>
      </c>
      <c r="AJ20">
        <v>2533</v>
      </c>
      <c r="AK20">
        <v>2501</v>
      </c>
      <c r="AL20">
        <v>2380</v>
      </c>
      <c r="AM20">
        <v>2396</v>
      </c>
      <c r="AN20">
        <v>2202</v>
      </c>
      <c r="AO20">
        <v>2107</v>
      </c>
      <c r="AP20">
        <v>2037</v>
      </c>
      <c r="AQ20">
        <v>1918</v>
      </c>
      <c r="AR20">
        <v>1909</v>
      </c>
      <c r="AS20">
        <v>1901</v>
      </c>
      <c r="AT20">
        <v>1880</v>
      </c>
      <c r="AU20">
        <v>1874</v>
      </c>
      <c r="AV20">
        <v>1857</v>
      </c>
      <c r="AX20">
        <v>11</v>
      </c>
      <c r="AY20" t="s">
        <v>21</v>
      </c>
      <c r="AZ20">
        <v>15259</v>
      </c>
      <c r="BA20">
        <v>15251</v>
      </c>
      <c r="BB20">
        <v>15296</v>
      </c>
      <c r="BC20">
        <v>15238</v>
      </c>
      <c r="BD20">
        <v>15039</v>
      </c>
      <c r="BE20">
        <v>14649</v>
      </c>
      <c r="BF20">
        <v>14223</v>
      </c>
      <c r="BG20">
        <v>13726</v>
      </c>
      <c r="BH20">
        <v>13153</v>
      </c>
      <c r="BI20">
        <v>12671</v>
      </c>
      <c r="BJ20">
        <v>12187</v>
      </c>
      <c r="BK20">
        <v>11865</v>
      </c>
      <c r="BL20">
        <v>11634</v>
      </c>
      <c r="BN20">
        <v>11</v>
      </c>
      <c r="BO20" t="s">
        <v>21</v>
      </c>
      <c r="BP20">
        <v>7695</v>
      </c>
      <c r="BQ20">
        <v>7782</v>
      </c>
      <c r="BR20">
        <v>7677</v>
      </c>
      <c r="BS20">
        <v>7557</v>
      </c>
      <c r="BT20">
        <v>7604</v>
      </c>
      <c r="BU20">
        <v>7744</v>
      </c>
      <c r="BV20">
        <v>7825</v>
      </c>
      <c r="BW20">
        <v>7767</v>
      </c>
      <c r="BX20">
        <v>7670</v>
      </c>
      <c r="BY20">
        <v>7529</v>
      </c>
      <c r="BZ20">
        <v>7388</v>
      </c>
      <c r="CA20">
        <v>7095</v>
      </c>
      <c r="CB20">
        <v>6816</v>
      </c>
      <c r="CD20">
        <v>11</v>
      </c>
      <c r="CE20" t="s">
        <v>21</v>
      </c>
      <c r="CF20">
        <v>7904</v>
      </c>
      <c r="CG20">
        <v>7763</v>
      </c>
      <c r="CH20">
        <v>7686</v>
      </c>
      <c r="CI20">
        <v>7798</v>
      </c>
      <c r="CJ20">
        <v>7877</v>
      </c>
      <c r="CK20">
        <v>7773</v>
      </c>
      <c r="CL20">
        <v>7665</v>
      </c>
      <c r="CM20">
        <v>7710</v>
      </c>
      <c r="CN20">
        <v>7844</v>
      </c>
      <c r="CO20">
        <v>7921</v>
      </c>
      <c r="CP20">
        <v>7860</v>
      </c>
      <c r="CQ20">
        <v>7769</v>
      </c>
      <c r="CR20">
        <v>7616</v>
      </c>
      <c r="CT20">
        <v>11</v>
      </c>
      <c r="CU20" t="s">
        <v>21</v>
      </c>
      <c r="CV20">
        <v>13745</v>
      </c>
      <c r="CW20">
        <v>13386</v>
      </c>
      <c r="CX20">
        <v>13314</v>
      </c>
      <c r="CY20">
        <v>13082</v>
      </c>
      <c r="CZ20">
        <v>12995</v>
      </c>
      <c r="DA20">
        <v>12962</v>
      </c>
      <c r="DB20">
        <v>12958</v>
      </c>
      <c r="DC20">
        <v>12947</v>
      </c>
      <c r="DD20">
        <v>12966</v>
      </c>
      <c r="DE20">
        <v>12954</v>
      </c>
      <c r="DF20">
        <v>13031</v>
      </c>
      <c r="DG20">
        <v>13100</v>
      </c>
      <c r="DH20">
        <v>13097</v>
      </c>
      <c r="DJ20">
        <v>11</v>
      </c>
      <c r="DK20" t="s">
        <v>21</v>
      </c>
      <c r="DL20">
        <v>124827</v>
      </c>
      <c r="DM20">
        <v>123566</v>
      </c>
      <c r="DN20">
        <v>122117</v>
      </c>
      <c r="DO20">
        <v>120718</v>
      </c>
      <c r="DP20">
        <v>119362</v>
      </c>
      <c r="DQ20">
        <v>118266</v>
      </c>
      <c r="DR20">
        <v>117021</v>
      </c>
      <c r="DS20">
        <v>115873</v>
      </c>
      <c r="DT20">
        <v>114807</v>
      </c>
      <c r="DU20">
        <v>113633</v>
      </c>
      <c r="DV20">
        <v>112691</v>
      </c>
      <c r="DW20">
        <v>111809</v>
      </c>
      <c r="DX20">
        <v>111129</v>
      </c>
      <c r="DZ20">
        <v>11</v>
      </c>
      <c r="EA20" t="s">
        <v>21</v>
      </c>
      <c r="EB20">
        <v>34294</v>
      </c>
      <c r="EC20">
        <v>35352</v>
      </c>
      <c r="ED20">
        <v>35785</v>
      </c>
      <c r="EE20">
        <v>35821</v>
      </c>
      <c r="EF20">
        <v>35649</v>
      </c>
      <c r="EG20">
        <v>35200</v>
      </c>
      <c r="EH20">
        <v>34903</v>
      </c>
      <c r="EI20">
        <v>34707</v>
      </c>
      <c r="EJ20">
        <v>34442</v>
      </c>
      <c r="EK20">
        <v>34146</v>
      </c>
      <c r="EL20">
        <v>33886</v>
      </c>
      <c r="EM20">
        <v>33523</v>
      </c>
      <c r="EN20">
        <v>33026</v>
      </c>
      <c r="EP20">
        <v>11</v>
      </c>
      <c r="EQ20" t="s">
        <v>21</v>
      </c>
      <c r="ER20">
        <v>18276</v>
      </c>
      <c r="ES20">
        <v>18416</v>
      </c>
      <c r="ET20">
        <v>19115</v>
      </c>
      <c r="EU20">
        <v>20218</v>
      </c>
      <c r="EV20">
        <v>21356</v>
      </c>
      <c r="EW20">
        <v>22442</v>
      </c>
      <c r="EX20">
        <v>23560</v>
      </c>
      <c r="EY20">
        <v>24716</v>
      </c>
      <c r="EZ20">
        <v>25266</v>
      </c>
      <c r="FA20">
        <v>26590</v>
      </c>
      <c r="FB20">
        <v>27456</v>
      </c>
      <c r="FC20">
        <v>28330</v>
      </c>
      <c r="FD20">
        <v>28775</v>
      </c>
      <c r="FF20">
        <v>11</v>
      </c>
      <c r="FG20" t="s">
        <v>21</v>
      </c>
      <c r="FH20">
        <v>7681</v>
      </c>
      <c r="FI20">
        <v>7827</v>
      </c>
      <c r="FJ20">
        <v>7991</v>
      </c>
      <c r="FK20">
        <v>8104</v>
      </c>
      <c r="FL20">
        <v>8247</v>
      </c>
      <c r="FM20">
        <v>8521</v>
      </c>
      <c r="FN20">
        <v>8753</v>
      </c>
      <c r="FO20">
        <v>8745</v>
      </c>
      <c r="FP20">
        <v>9243</v>
      </c>
      <c r="FQ20">
        <v>9149</v>
      </c>
      <c r="FR20">
        <v>9290</v>
      </c>
      <c r="FS20">
        <v>9478</v>
      </c>
      <c r="FT20">
        <v>10034</v>
      </c>
      <c r="FV20">
        <v>11</v>
      </c>
      <c r="FW20" t="s">
        <v>21</v>
      </c>
      <c r="FX20">
        <v>245602</v>
      </c>
      <c r="FY20">
        <v>244648</v>
      </c>
      <c r="FZ20">
        <v>243694</v>
      </c>
      <c r="GA20">
        <v>242765</v>
      </c>
      <c r="GB20">
        <v>241848</v>
      </c>
      <c r="GC20">
        <v>240941</v>
      </c>
      <c r="GD20">
        <v>240044</v>
      </c>
      <c r="GE20">
        <v>239130</v>
      </c>
      <c r="GF20">
        <v>238233</v>
      </c>
      <c r="GG20">
        <v>237335</v>
      </c>
      <c r="GH20">
        <v>236422</v>
      </c>
      <c r="GI20">
        <v>235503</v>
      </c>
      <c r="GJ20">
        <v>234558</v>
      </c>
      <c r="GL20">
        <v>11</v>
      </c>
      <c r="GM20" t="s">
        <v>21</v>
      </c>
      <c r="GN20">
        <v>2489</v>
      </c>
      <c r="GO20">
        <v>2430</v>
      </c>
      <c r="GP20">
        <v>2378</v>
      </c>
      <c r="GQ20">
        <v>2498</v>
      </c>
      <c r="GR20">
        <v>2511</v>
      </c>
      <c r="GS20">
        <v>2557</v>
      </c>
      <c r="GT20">
        <v>2435</v>
      </c>
      <c r="GU20">
        <v>2423</v>
      </c>
      <c r="GV20">
        <v>2647</v>
      </c>
      <c r="GW20">
        <v>2596</v>
      </c>
      <c r="GX20">
        <v>2647</v>
      </c>
      <c r="GY20">
        <v>2649</v>
      </c>
      <c r="GZ20">
        <v>2773</v>
      </c>
      <c r="HA20">
        <v>2819</v>
      </c>
      <c r="HB20">
        <v>2929</v>
      </c>
      <c r="HC20">
        <v>3087</v>
      </c>
      <c r="HD20">
        <v>2997</v>
      </c>
      <c r="HE20">
        <v>3208</v>
      </c>
      <c r="HF20">
        <v>3268</v>
      </c>
      <c r="HG20">
        <v>3192</v>
      </c>
      <c r="HH20">
        <v>3001</v>
      </c>
      <c r="HI20">
        <v>3130</v>
      </c>
      <c r="HJ20">
        <v>2825</v>
      </c>
      <c r="HK20">
        <v>2840</v>
      </c>
      <c r="HL20">
        <v>2875</v>
      </c>
      <c r="HM20">
        <v>3019</v>
      </c>
      <c r="HN20">
        <v>2963</v>
      </c>
      <c r="HO20">
        <v>2850</v>
      </c>
      <c r="HP20">
        <v>2721</v>
      </c>
      <c r="HQ20">
        <v>2626</v>
      </c>
      <c r="HR20">
        <v>2665</v>
      </c>
      <c r="HS20">
        <v>2530</v>
      </c>
      <c r="HT20">
        <v>2655</v>
      </c>
      <c r="HU20">
        <v>2739</v>
      </c>
      <c r="HV20">
        <v>2610</v>
      </c>
      <c r="HW20">
        <v>2406</v>
      </c>
      <c r="HX20">
        <v>2273</v>
      </c>
      <c r="HY20">
        <v>2376</v>
      </c>
      <c r="HZ20">
        <v>2560</v>
      </c>
      <c r="IA20">
        <v>2805</v>
      </c>
      <c r="IB20">
        <v>2870</v>
      </c>
      <c r="IC20">
        <v>3017</v>
      </c>
      <c r="ID20">
        <v>3250</v>
      </c>
      <c r="IE20">
        <v>3252</v>
      </c>
      <c r="IF20">
        <v>3321</v>
      </c>
      <c r="IG20">
        <v>3511</v>
      </c>
      <c r="IH20">
        <v>3604</v>
      </c>
      <c r="II20">
        <v>3754</v>
      </c>
      <c r="IJ20">
        <v>3584</v>
      </c>
      <c r="IK20">
        <v>3721</v>
      </c>
      <c r="IL20">
        <v>3786</v>
      </c>
      <c r="IM20">
        <v>3638</v>
      </c>
      <c r="IN20">
        <v>3846</v>
      </c>
      <c r="IO20">
        <v>3925</v>
      </c>
      <c r="IP20">
        <v>4001</v>
      </c>
      <c r="IQ20">
        <v>3967</v>
      </c>
      <c r="IR20">
        <v>3875</v>
      </c>
      <c r="IS20">
        <v>4050</v>
      </c>
      <c r="IT20">
        <v>3825</v>
      </c>
      <c r="IU20">
        <v>3922</v>
      </c>
      <c r="IV20">
        <v>4034</v>
      </c>
      <c r="IW20">
        <v>4028</v>
      </c>
      <c r="IX20">
        <v>3841</v>
      </c>
      <c r="IY20">
        <v>3806</v>
      </c>
      <c r="IZ20">
        <v>3311</v>
      </c>
      <c r="JA20">
        <v>2615</v>
      </c>
      <c r="JB20">
        <v>2521</v>
      </c>
      <c r="JC20">
        <v>2053</v>
      </c>
      <c r="JD20">
        <v>3091</v>
      </c>
      <c r="JE20">
        <v>2172</v>
      </c>
      <c r="JF20">
        <v>2586</v>
      </c>
      <c r="JG20">
        <v>2524</v>
      </c>
      <c r="JH20">
        <v>2260</v>
      </c>
      <c r="JI20">
        <v>2165</v>
      </c>
      <c r="JJ20">
        <v>2197</v>
      </c>
      <c r="JK20">
        <v>2066</v>
      </c>
      <c r="JL20">
        <v>1891</v>
      </c>
      <c r="JM20">
        <v>2003</v>
      </c>
      <c r="JN20">
        <v>1927</v>
      </c>
      <c r="JO20">
        <v>1966</v>
      </c>
      <c r="JP20">
        <v>1828</v>
      </c>
      <c r="JQ20">
        <v>1657</v>
      </c>
      <c r="JR20">
        <v>1596</v>
      </c>
      <c r="JS20">
        <v>1407</v>
      </c>
      <c r="JT20">
        <v>1332</v>
      </c>
      <c r="JU20">
        <v>1080</v>
      </c>
      <c r="JV20">
        <v>978</v>
      </c>
      <c r="JW20">
        <v>734</v>
      </c>
      <c r="JX20">
        <v>666</v>
      </c>
      <c r="JY20">
        <v>575</v>
      </c>
      <c r="JZ20">
        <v>364</v>
      </c>
      <c r="KA20">
        <v>341</v>
      </c>
      <c r="KB20">
        <v>266</v>
      </c>
      <c r="KC20">
        <v>173</v>
      </c>
      <c r="KD20">
        <v>134</v>
      </c>
      <c r="KE20">
        <v>95</v>
      </c>
      <c r="KF20">
        <v>66</v>
      </c>
      <c r="KG20">
        <v>44</v>
      </c>
      <c r="KH20">
        <v>27</v>
      </c>
      <c r="KI20">
        <v>14</v>
      </c>
      <c r="KJ20">
        <v>27</v>
      </c>
      <c r="KL20">
        <v>11</v>
      </c>
      <c r="KM20" t="s">
        <v>21</v>
      </c>
      <c r="KN20">
        <v>1967</v>
      </c>
      <c r="KO20">
        <v>2046</v>
      </c>
      <c r="KP20">
        <v>2151</v>
      </c>
      <c r="KQ20">
        <v>2373</v>
      </c>
      <c r="KR20">
        <v>2361</v>
      </c>
      <c r="KS20">
        <v>2490</v>
      </c>
      <c r="KT20">
        <v>2533</v>
      </c>
      <c r="KU20">
        <v>2535</v>
      </c>
      <c r="KV20">
        <v>2610</v>
      </c>
      <c r="KW20">
        <v>2605</v>
      </c>
      <c r="KX20">
        <v>2453</v>
      </c>
      <c r="KY20">
        <v>2480</v>
      </c>
      <c r="KZ20">
        <v>2576</v>
      </c>
      <c r="LA20">
        <v>2592</v>
      </c>
      <c r="LB20">
        <v>2601</v>
      </c>
      <c r="LC20">
        <v>2502</v>
      </c>
      <c r="LD20">
        <v>2511</v>
      </c>
      <c r="LE20">
        <v>2716</v>
      </c>
      <c r="LF20">
        <v>2677</v>
      </c>
      <c r="LG20">
        <v>2654</v>
      </c>
      <c r="LH20">
        <v>2604</v>
      </c>
      <c r="LI20">
        <v>2737</v>
      </c>
      <c r="LJ20">
        <v>2747</v>
      </c>
      <c r="LK20">
        <v>3003</v>
      </c>
      <c r="LL20">
        <v>3017</v>
      </c>
      <c r="LM20">
        <v>2820</v>
      </c>
      <c r="LN20">
        <v>3052</v>
      </c>
      <c r="LO20">
        <v>2987</v>
      </c>
      <c r="LP20">
        <v>2805</v>
      </c>
      <c r="LQ20">
        <v>2778</v>
      </c>
      <c r="LR20">
        <v>2945</v>
      </c>
      <c r="LS20">
        <v>2652</v>
      </c>
      <c r="LT20">
        <v>2772</v>
      </c>
      <c r="LU20">
        <v>2867</v>
      </c>
      <c r="LV20">
        <v>2952</v>
      </c>
      <c r="LW20">
        <v>3048</v>
      </c>
      <c r="LX20">
        <v>2907</v>
      </c>
      <c r="LY20">
        <v>2804</v>
      </c>
      <c r="LZ20">
        <v>2714</v>
      </c>
      <c r="MA20">
        <v>2672</v>
      </c>
      <c r="MB20">
        <v>2583</v>
      </c>
      <c r="MC20">
        <v>2701</v>
      </c>
      <c r="MD20">
        <v>2757</v>
      </c>
      <c r="ME20">
        <v>2625</v>
      </c>
      <c r="MF20">
        <v>2478</v>
      </c>
      <c r="MG20">
        <v>2323</v>
      </c>
      <c r="MH20">
        <v>2441</v>
      </c>
      <c r="MI20">
        <v>2603</v>
      </c>
      <c r="MJ20">
        <v>2782</v>
      </c>
      <c r="MK20">
        <v>2869</v>
      </c>
      <c r="ML20">
        <v>3003</v>
      </c>
      <c r="MM20">
        <v>3249</v>
      </c>
      <c r="MN20">
        <v>3238</v>
      </c>
      <c r="MO20">
        <v>3307</v>
      </c>
      <c r="MP20">
        <v>3463</v>
      </c>
      <c r="MQ20">
        <v>3509</v>
      </c>
      <c r="MR20">
        <v>3679</v>
      </c>
      <c r="MS20">
        <v>3467</v>
      </c>
      <c r="MT20">
        <v>3643</v>
      </c>
      <c r="MU20">
        <v>3700</v>
      </c>
      <c r="MV20">
        <v>3520</v>
      </c>
      <c r="MW20">
        <v>3691</v>
      </c>
      <c r="MX20">
        <v>3795</v>
      </c>
      <c r="MY20">
        <v>3803</v>
      </c>
      <c r="MZ20">
        <v>3806</v>
      </c>
      <c r="NA20">
        <v>3679</v>
      </c>
      <c r="NB20">
        <v>3874</v>
      </c>
      <c r="NC20">
        <v>3585</v>
      </c>
      <c r="ND20">
        <v>3637</v>
      </c>
      <c r="NE20">
        <v>3761</v>
      </c>
      <c r="NF20">
        <v>3695</v>
      </c>
      <c r="NG20">
        <v>3524</v>
      </c>
      <c r="NH20">
        <v>3365</v>
      </c>
      <c r="NI20">
        <v>2919</v>
      </c>
      <c r="NJ20">
        <v>2255</v>
      </c>
      <c r="NK20">
        <v>2160</v>
      </c>
      <c r="NL20">
        <v>1764</v>
      </c>
      <c r="NM20">
        <v>2553</v>
      </c>
      <c r="NN20">
        <v>1763</v>
      </c>
      <c r="NO20">
        <v>2003</v>
      </c>
      <c r="NP20">
        <v>1960</v>
      </c>
      <c r="NQ20">
        <v>1684</v>
      </c>
      <c r="NR20">
        <v>1534</v>
      </c>
      <c r="NS20">
        <v>1501</v>
      </c>
      <c r="NT20">
        <v>1354</v>
      </c>
      <c r="NU20">
        <v>1180</v>
      </c>
      <c r="NV20">
        <v>1134</v>
      </c>
      <c r="NW20">
        <v>1015</v>
      </c>
      <c r="NX20">
        <v>963</v>
      </c>
      <c r="NY20">
        <v>797</v>
      </c>
      <c r="NZ20">
        <v>643</v>
      </c>
      <c r="OA20">
        <v>508</v>
      </c>
      <c r="OB20">
        <v>445</v>
      </c>
      <c r="OC20">
        <v>323</v>
      </c>
      <c r="OD20">
        <v>211</v>
      </c>
      <c r="OE20">
        <v>170</v>
      </c>
      <c r="OF20">
        <v>98</v>
      </c>
      <c r="OG20">
        <v>68</v>
      </c>
      <c r="OH20">
        <v>57</v>
      </c>
      <c r="OI20">
        <v>28</v>
      </c>
      <c r="OJ20">
        <v>41</v>
      </c>
      <c r="OL20">
        <v>11</v>
      </c>
      <c r="OM20" t="s">
        <v>21</v>
      </c>
      <c r="ON20">
        <v>1691</v>
      </c>
      <c r="OO20">
        <v>1723</v>
      </c>
      <c r="OP20">
        <v>1747</v>
      </c>
      <c r="OQ20">
        <v>1778</v>
      </c>
      <c r="OR20">
        <v>1803</v>
      </c>
      <c r="OS20">
        <v>1832</v>
      </c>
      <c r="OT20">
        <v>1857</v>
      </c>
      <c r="OU20">
        <v>1886</v>
      </c>
      <c r="OV20">
        <v>1898</v>
      </c>
      <c r="OW20">
        <v>1917</v>
      </c>
      <c r="OX20">
        <v>1923</v>
      </c>
      <c r="OY20">
        <v>1945</v>
      </c>
      <c r="OZ20">
        <v>2065</v>
      </c>
      <c r="PA20">
        <v>2137</v>
      </c>
      <c r="PB20">
        <v>2250</v>
      </c>
      <c r="PC20">
        <v>2429</v>
      </c>
      <c r="PD20">
        <v>2447</v>
      </c>
      <c r="PE20">
        <v>2563</v>
      </c>
      <c r="PF20">
        <v>2606</v>
      </c>
      <c r="PG20">
        <v>2600</v>
      </c>
      <c r="PH20">
        <v>2647</v>
      </c>
      <c r="PI20">
        <v>2660</v>
      </c>
      <c r="PJ20">
        <v>2602</v>
      </c>
      <c r="PK20">
        <v>2588</v>
      </c>
      <c r="PL20">
        <v>2647</v>
      </c>
      <c r="PM20">
        <v>2581</v>
      </c>
      <c r="PN20">
        <v>2546</v>
      </c>
      <c r="PO20">
        <v>2493</v>
      </c>
      <c r="PP20">
        <v>2426</v>
      </c>
      <c r="PQ20">
        <v>2476</v>
      </c>
      <c r="PR20">
        <v>2477</v>
      </c>
      <c r="PS20">
        <v>2525</v>
      </c>
      <c r="PT20">
        <v>2505</v>
      </c>
      <c r="PU20">
        <v>2598</v>
      </c>
      <c r="PV20">
        <v>2639</v>
      </c>
      <c r="PW20">
        <v>2795</v>
      </c>
      <c r="PX20">
        <v>2848</v>
      </c>
      <c r="PY20">
        <v>2779</v>
      </c>
      <c r="PZ20">
        <v>2963</v>
      </c>
      <c r="QA20">
        <v>2927</v>
      </c>
      <c r="QB20">
        <v>2840</v>
      </c>
      <c r="QC20">
        <v>2814</v>
      </c>
      <c r="QD20">
        <v>2932</v>
      </c>
      <c r="QE20">
        <v>2691</v>
      </c>
      <c r="QF20">
        <v>2776</v>
      </c>
      <c r="QG20">
        <v>2849</v>
      </c>
      <c r="QH20">
        <v>2930</v>
      </c>
      <c r="QI20">
        <v>3011</v>
      </c>
      <c r="QJ20">
        <v>2879</v>
      </c>
      <c r="QK20">
        <v>2771</v>
      </c>
      <c r="QL20">
        <v>2700</v>
      </c>
      <c r="QM20">
        <v>2649</v>
      </c>
      <c r="QN20">
        <v>2589</v>
      </c>
      <c r="QO20">
        <v>2687</v>
      </c>
      <c r="QP20">
        <v>2727</v>
      </c>
      <c r="QQ20">
        <v>2610</v>
      </c>
      <c r="QR20">
        <v>2476</v>
      </c>
      <c r="QS20">
        <v>2311</v>
      </c>
      <c r="QT20">
        <v>2415</v>
      </c>
      <c r="QU20">
        <v>2560</v>
      </c>
      <c r="QV20">
        <v>2713</v>
      </c>
      <c r="QW20">
        <v>2796</v>
      </c>
      <c r="QX20">
        <v>2922</v>
      </c>
      <c r="QY20">
        <v>3126</v>
      </c>
      <c r="QZ20">
        <v>3130</v>
      </c>
      <c r="RA20">
        <v>3176</v>
      </c>
      <c r="RB20">
        <v>3306</v>
      </c>
      <c r="RC20">
        <v>3316</v>
      </c>
      <c r="RD20">
        <v>3447</v>
      </c>
      <c r="RE20">
        <v>3236</v>
      </c>
      <c r="RF20">
        <v>3351</v>
      </c>
      <c r="RG20">
        <v>3372</v>
      </c>
      <c r="RH20">
        <v>3189</v>
      </c>
      <c r="RI20">
        <v>3293</v>
      </c>
      <c r="RJ20">
        <v>3340</v>
      </c>
      <c r="RK20">
        <v>3296</v>
      </c>
      <c r="RL20">
        <v>3242</v>
      </c>
      <c r="RM20">
        <v>3083</v>
      </c>
      <c r="RN20">
        <v>3174</v>
      </c>
      <c r="RO20">
        <v>2878</v>
      </c>
      <c r="RP20">
        <v>2831</v>
      </c>
      <c r="RQ20">
        <v>2844</v>
      </c>
      <c r="RR20">
        <v>2696</v>
      </c>
      <c r="RS20">
        <v>2474</v>
      </c>
      <c r="RT20">
        <v>2257</v>
      </c>
      <c r="RU20">
        <v>1847</v>
      </c>
      <c r="RV20">
        <v>1348</v>
      </c>
      <c r="RW20">
        <v>1189</v>
      </c>
      <c r="RX20">
        <v>885</v>
      </c>
      <c r="RY20">
        <v>1154</v>
      </c>
      <c r="RZ20">
        <v>707</v>
      </c>
      <c r="SA20">
        <v>713</v>
      </c>
      <c r="SB20">
        <v>603</v>
      </c>
      <c r="SC20">
        <v>437</v>
      </c>
      <c r="SD20">
        <v>336</v>
      </c>
      <c r="SE20">
        <v>264</v>
      </c>
      <c r="SF20">
        <v>188</v>
      </c>
      <c r="SG20">
        <v>120</v>
      </c>
      <c r="SH20">
        <v>94</v>
      </c>
      <c r="SI20">
        <v>62</v>
      </c>
      <c r="SJ20">
        <v>87</v>
      </c>
      <c r="SL20">
        <v>11</v>
      </c>
      <c r="SM20" t="s">
        <v>21</v>
      </c>
      <c r="SN20">
        <v>0</v>
      </c>
      <c r="SO20">
        <v>-817008.11064633518</v>
      </c>
      <c r="SP20">
        <v>-1610943.4806689713</v>
      </c>
      <c r="SQ20">
        <v>-2376825.962439958</v>
      </c>
      <c r="SR20">
        <v>-3115935.3901761002</v>
      </c>
      <c r="SS20">
        <v>-3832465.6703269193</v>
      </c>
      <c r="ST20">
        <v>-4529166.5014159037</v>
      </c>
      <c r="SU20">
        <v>-5222049.7314819815</v>
      </c>
      <c r="SV20">
        <v>-5888601.3506259611</v>
      </c>
      <c r="SW20">
        <v>-6543063.9842572995</v>
      </c>
      <c r="SX20">
        <v>-7190274.6127712261</v>
      </c>
      <c r="SY20">
        <v>-7824777.1117632622</v>
      </c>
      <c r="SZ20">
        <v>-8458855.3259263504</v>
      </c>
      <c r="TA20">
        <v>0</v>
      </c>
      <c r="TB20">
        <v>-5431876.0776150031</v>
      </c>
      <c r="TC20">
        <v>-10673850.745424524</v>
      </c>
      <c r="TD20">
        <v>-15183779.910591941</v>
      </c>
      <c r="TE20">
        <v>-19472279.448190216</v>
      </c>
      <c r="TF20">
        <v>-22273274.120888509</v>
      </c>
      <c r="TG20">
        <v>-24401412.469764501</v>
      </c>
      <c r="TH20">
        <v>-25933057.873446863</v>
      </c>
      <c r="TI20">
        <v>-26791056.34102615</v>
      </c>
      <c r="TJ20">
        <v>-27697158.732587542</v>
      </c>
      <c r="TK20">
        <v>-28663201.876578052</v>
      </c>
      <c r="TL20">
        <v>-29553691.591765851</v>
      </c>
      <c r="TM20">
        <v>-30460208.624620277</v>
      </c>
      <c r="TN20">
        <v>0</v>
      </c>
      <c r="TO20">
        <v>176110.80043567938</v>
      </c>
      <c r="TP20">
        <v>-815195.52248652419</v>
      </c>
      <c r="TQ20">
        <v>-1970704.9033493223</v>
      </c>
      <c r="TR20">
        <v>-3037938.1534071728</v>
      </c>
      <c r="TS20">
        <v>-5788124.0076339422</v>
      </c>
      <c r="TT20">
        <v>-9476540.1981391925</v>
      </c>
      <c r="TU20">
        <v>-14554560.34516543</v>
      </c>
      <c r="TV20">
        <v>-20272001.129130993</v>
      </c>
      <c r="TW20">
        <v>-25778957.722713027</v>
      </c>
      <c r="TX20">
        <v>-31849051.846643917</v>
      </c>
      <c r="TY20">
        <v>-37974957.878202073</v>
      </c>
      <c r="TZ20">
        <v>-43425160.19182504</v>
      </c>
      <c r="UA20">
        <v>0</v>
      </c>
      <c r="UB20">
        <v>-237539.93179376281</v>
      </c>
      <c r="UC20">
        <v>-455371.27993467503</v>
      </c>
      <c r="UD20">
        <v>-677050.24822753796</v>
      </c>
      <c r="UE20">
        <v>-907209.40936062799</v>
      </c>
      <c r="UF20">
        <v>-1137472.4490899153</v>
      </c>
      <c r="UG20">
        <v>-1379703.1037302124</v>
      </c>
      <c r="UH20">
        <v>-1603923.1233721771</v>
      </c>
      <c r="UI20">
        <v>-1819846.6210273709</v>
      </c>
      <c r="UJ20">
        <v>-2045262.1931224347</v>
      </c>
      <c r="UK20">
        <v>-2220873.2214160776</v>
      </c>
      <c r="UL20">
        <v>-2447638.1255002297</v>
      </c>
      <c r="UM20">
        <v>-2787805.0660304483</v>
      </c>
      <c r="UN20">
        <v>0</v>
      </c>
      <c r="UO20">
        <v>102471.7831199682</v>
      </c>
      <c r="UP20">
        <v>683513.09633910714</v>
      </c>
      <c r="UQ20">
        <v>1498782.884035944</v>
      </c>
      <c r="UR20">
        <v>2399380.2092515482</v>
      </c>
      <c r="US20">
        <v>3433439.6641374556</v>
      </c>
      <c r="UT20">
        <v>4431496.3327597389</v>
      </c>
      <c r="UU20">
        <v>4855114.6536902059</v>
      </c>
      <c r="UV20">
        <v>5919757.0682729334</v>
      </c>
      <c r="UW20">
        <v>6335171.6920179948</v>
      </c>
      <c r="UX20">
        <v>6817195.9911483172</v>
      </c>
      <c r="UY20">
        <v>7433751.2311131721</v>
      </c>
      <c r="UZ20">
        <v>8450608.4536746852</v>
      </c>
      <c r="VA20">
        <v>0</v>
      </c>
      <c r="VB20">
        <v>189.07558985841752</v>
      </c>
      <c r="VC20">
        <v>294720.40007883735</v>
      </c>
      <c r="VD20">
        <v>852859.42983844597</v>
      </c>
      <c r="VE20">
        <v>1275389.3177255327</v>
      </c>
      <c r="VF20">
        <v>1636912.9225432489</v>
      </c>
      <c r="VG20">
        <v>2263404.7393094664</v>
      </c>
      <c r="VH20">
        <v>2742567.257125421</v>
      </c>
      <c r="VI20">
        <v>3083202.4543257602</v>
      </c>
      <c r="VJ20">
        <v>3713856.8042406705</v>
      </c>
      <c r="VK20">
        <v>3967946.9446605016</v>
      </c>
      <c r="VL20">
        <v>4208260.0873278892</v>
      </c>
      <c r="VM20">
        <v>4243418.4524092944</v>
      </c>
      <c r="VN20">
        <v>0</v>
      </c>
      <c r="VO20">
        <v>3032460.9376966082</v>
      </c>
      <c r="VP20">
        <v>8036479.4852804998</v>
      </c>
      <c r="VQ20">
        <v>13701379.34572812</v>
      </c>
      <c r="VR20">
        <v>19690447.930646427</v>
      </c>
      <c r="VS20">
        <v>26825529.680818498</v>
      </c>
      <c r="VT20">
        <v>33759891.98104088</v>
      </c>
      <c r="VU20">
        <v>38033527.698342353</v>
      </c>
      <c r="VV20">
        <v>45841590.591686696</v>
      </c>
      <c r="VW20">
        <v>49670167.002392471</v>
      </c>
      <c r="VX20">
        <v>54476040.738550529</v>
      </c>
      <c r="VY20">
        <v>59822459.62188717</v>
      </c>
      <c r="VZ20">
        <v>67759922.627284855</v>
      </c>
      <c r="WA20">
        <v>0</v>
      </c>
      <c r="WB20">
        <v>-1259369.0041296883</v>
      </c>
      <c r="WC20">
        <v>-2347183.7809325582</v>
      </c>
      <c r="WD20">
        <v>-3317022.6306782751</v>
      </c>
      <c r="WE20">
        <v>-4132420.7174269925</v>
      </c>
      <c r="WF20">
        <v>-4811521.9951112466</v>
      </c>
      <c r="WG20">
        <v>-5682578.1246851441</v>
      </c>
      <c r="WH20">
        <v>-6845262.4684243444</v>
      </c>
      <c r="WI20">
        <v>-7610993.7017162712</v>
      </c>
      <c r="WJ20">
        <v>-8805811.7977099922</v>
      </c>
      <c r="WK20">
        <v>-9823860.1732949317</v>
      </c>
      <c r="WL20">
        <v>-10741640.220891343</v>
      </c>
      <c r="WM20">
        <v>-11376474.440840878</v>
      </c>
      <c r="WN20">
        <v>0</v>
      </c>
      <c r="WO20">
        <v>-4434560.5273426771</v>
      </c>
      <c r="WP20">
        <v>-6887831.8277488034</v>
      </c>
      <c r="WQ20">
        <v>-7472361.9956845241</v>
      </c>
      <c r="WR20">
        <v>-7300565.6609376026</v>
      </c>
      <c r="WS20">
        <v>-5946975.9755513351</v>
      </c>
      <c r="WT20">
        <v>-5014607.3446248705</v>
      </c>
      <c r="WU20">
        <v>-8527643.9327328261</v>
      </c>
      <c r="WV20">
        <v>-7537949.0292413468</v>
      </c>
      <c r="WW20">
        <v>-11151058.931739174</v>
      </c>
      <c r="WX20">
        <v>-14486078.056344856</v>
      </c>
      <c r="WY20">
        <v>-17078233.987794504</v>
      </c>
      <c r="WZ20">
        <v>-16054554.115874147</v>
      </c>
      <c r="XA20">
        <v>11</v>
      </c>
      <c r="XB20" t="s">
        <v>21</v>
      </c>
      <c r="XC20">
        <v>0</v>
      </c>
      <c r="XD20">
        <v>73811.130587204214</v>
      </c>
      <c r="XE20">
        <v>140803.68098159513</v>
      </c>
      <c r="XF20">
        <v>204216.47677475904</v>
      </c>
      <c r="XG20">
        <v>261663.0148992113</v>
      </c>
      <c r="XH20">
        <v>315359.33391761617</v>
      </c>
      <c r="XI20">
        <v>365646.36283961439</v>
      </c>
      <c r="XJ20">
        <v>411501.31463628402</v>
      </c>
      <c r="XK20">
        <v>454458.36985100794</v>
      </c>
      <c r="XL20">
        <v>493835.67046450486</v>
      </c>
      <c r="XM20">
        <v>528951.35845749348</v>
      </c>
      <c r="XN20">
        <v>559123.57581069239</v>
      </c>
      <c r="XO20">
        <v>583329.53549517971</v>
      </c>
      <c r="XP20">
        <v>0</v>
      </c>
      <c r="XQ20">
        <v>42200</v>
      </c>
      <c r="XR20">
        <v>42200</v>
      </c>
      <c r="XS20">
        <v>69924.285714285725</v>
      </c>
      <c r="XT20">
        <v>69924.285714285725</v>
      </c>
      <c r="XU20">
        <v>125244.28571428572</v>
      </c>
      <c r="XV20">
        <v>142960.14175367117</v>
      </c>
      <c r="XW20">
        <v>151400.14175367117</v>
      </c>
      <c r="XX20">
        <v>151400.14175367117</v>
      </c>
      <c r="XY20">
        <v>151400.14175367117</v>
      </c>
      <c r="XZ20">
        <v>151400.14175367117</v>
      </c>
      <c r="YA20">
        <v>154062.8401663696</v>
      </c>
      <c r="YB20">
        <v>165190.42243929632</v>
      </c>
      <c r="YC20">
        <v>0</v>
      </c>
      <c r="YD20">
        <v>1377623.5552295307</v>
      </c>
      <c r="YE20">
        <v>2500193.7303389097</v>
      </c>
      <c r="YF20">
        <v>3307143.1024709549</v>
      </c>
      <c r="YG20">
        <v>3575147.2239560671</v>
      </c>
      <c r="YH20">
        <v>3844436.965438487</v>
      </c>
      <c r="YI20">
        <v>3931693.4915429046</v>
      </c>
      <c r="YJ20">
        <v>3960110.1582095711</v>
      </c>
      <c r="YK20">
        <v>3960110.1582095711</v>
      </c>
      <c r="YL20">
        <v>3960110.1582095711</v>
      </c>
      <c r="YM20">
        <v>3960110.1582095711</v>
      </c>
      <c r="YN20">
        <v>3960110.1582095711</v>
      </c>
      <c r="YO20">
        <v>3960110.1582095711</v>
      </c>
      <c r="YP20">
        <v>0</v>
      </c>
      <c r="YQ20">
        <v>182808.68620155676</v>
      </c>
      <c r="YR20">
        <v>297242.15427212586</v>
      </c>
      <c r="YS20">
        <v>437373.38576288987</v>
      </c>
      <c r="YT20">
        <v>568402.34654589416</v>
      </c>
      <c r="YU20">
        <v>690525.92309214966</v>
      </c>
      <c r="YV20">
        <v>783761.92936198367</v>
      </c>
      <c r="YW20">
        <v>909524.52177448152</v>
      </c>
      <c r="YX20">
        <v>1034001.6159930005</v>
      </c>
      <c r="YY20">
        <v>1142683.251218095</v>
      </c>
      <c r="YZ20">
        <v>1305053.5825836982</v>
      </c>
      <c r="ZA20">
        <v>1422956.749041551</v>
      </c>
      <c r="ZB20">
        <v>1466573.4584008299</v>
      </c>
      <c r="ZC20">
        <v>0</v>
      </c>
      <c r="ZD20">
        <v>810739.15780770197</v>
      </c>
      <c r="ZE20">
        <v>1884404.8459672981</v>
      </c>
      <c r="ZF20">
        <v>3153432.2541116467</v>
      </c>
      <c r="ZG20">
        <v>4415970.9264074014</v>
      </c>
      <c r="ZH20">
        <v>5722727.7694396125</v>
      </c>
      <c r="ZI20">
        <v>6968362.1238175202</v>
      </c>
      <c r="ZJ20">
        <v>7830435.1401830381</v>
      </c>
      <c r="ZK20">
        <v>9103006.9985555988</v>
      </c>
      <c r="ZL20">
        <v>9885384.7012062799</v>
      </c>
      <c r="ZM20">
        <v>10710896.065218708</v>
      </c>
      <c r="ZN20">
        <v>11580593.269298909</v>
      </c>
      <c r="ZO20">
        <v>12738889.373827565</v>
      </c>
      <c r="ZP20">
        <v>0</v>
      </c>
      <c r="ZQ20">
        <v>1508436.0357545281</v>
      </c>
      <c r="ZR20">
        <v>3103136.9905601023</v>
      </c>
      <c r="ZS20">
        <v>4849784.6557066776</v>
      </c>
      <c r="ZT20">
        <v>6368134.4644158166</v>
      </c>
      <c r="ZU20">
        <v>7776676.0000521913</v>
      </c>
      <c r="ZV20">
        <v>9344631.5253409054</v>
      </c>
      <c r="ZW20">
        <v>10759590.648789098</v>
      </c>
      <c r="ZX20">
        <v>12102637.606785726</v>
      </c>
      <c r="ZY20">
        <v>13606320.148520336</v>
      </c>
      <c r="ZZ20">
        <v>14818453.537546894</v>
      </c>
      <c r="AAA20">
        <v>15983950.012167349</v>
      </c>
      <c r="AAB20">
        <v>17016923.217164945</v>
      </c>
      <c r="AAC20">
        <v>0</v>
      </c>
      <c r="AAD20">
        <v>3112720.2190540107</v>
      </c>
      <c r="AAE20">
        <v>8116738.7666379018</v>
      </c>
      <c r="AAF20">
        <v>13785770.68419227</v>
      </c>
      <c r="AAG20">
        <v>19800681.60181693</v>
      </c>
      <c r="AAH20">
        <v>26935763.351988994</v>
      </c>
      <c r="AAI20">
        <v>33870125.652211383</v>
      </c>
      <c r="AAJ20">
        <v>38270061.331956051</v>
      </c>
      <c r="AAK20">
        <v>46078124.225300409</v>
      </c>
      <c r="AAL20">
        <v>49941479.207381502</v>
      </c>
      <c r="AAM20">
        <v>54819482.754076891</v>
      </c>
      <c r="AAN20">
        <v>60196287.987672403</v>
      </c>
      <c r="AAO20">
        <v>68133750.993070081</v>
      </c>
      <c r="AAP20">
        <v>0</v>
      </c>
      <c r="AAQ20">
        <v>321122.43777741934</v>
      </c>
      <c r="AAR20">
        <v>666985.25932686555</v>
      </c>
      <c r="AAS20">
        <v>975734.33439746674</v>
      </c>
      <c r="AAT20">
        <v>1366380.0177226192</v>
      </c>
      <c r="AAU20">
        <v>1723720.7047800492</v>
      </c>
      <c r="AAV20">
        <v>1959846.0847859427</v>
      </c>
      <c r="AAW20">
        <v>2045234.6036865779</v>
      </c>
      <c r="AAX20">
        <v>2250753.3096655016</v>
      </c>
      <c r="AAY20">
        <v>2250753.3096655016</v>
      </c>
      <c r="AAZ20">
        <v>2290250.586799622</v>
      </c>
      <c r="ABA20">
        <v>2367350.2478615637</v>
      </c>
      <c r="ABB20">
        <v>2533691.1390388608</v>
      </c>
      <c r="ABC20">
        <v>0</v>
      </c>
      <c r="ABD20">
        <v>7429461.2224119511</v>
      </c>
      <c r="ABE20">
        <v>16751705.4280848</v>
      </c>
      <c r="ABF20">
        <v>26783379.179130957</v>
      </c>
      <c r="ABG20">
        <v>36426303.88147822</v>
      </c>
      <c r="ABH20">
        <v>47134454.334423393</v>
      </c>
      <c r="ABI20">
        <v>57367027.311653927</v>
      </c>
      <c r="ABJ20">
        <v>64337857.860988788</v>
      </c>
      <c r="ABK20">
        <v>75134492.42611447</v>
      </c>
      <c r="ABL20">
        <v>81431966.588419452</v>
      </c>
      <c r="ABM20">
        <v>88584598.184646547</v>
      </c>
      <c r="ABN20">
        <v>96224434.840228453</v>
      </c>
      <c r="ABO20">
        <v>106598458.29764634</v>
      </c>
      <c r="ABQ20">
        <v>11</v>
      </c>
      <c r="ABR20" t="s">
        <v>21</v>
      </c>
      <c r="ABS20">
        <v>0</v>
      </c>
      <c r="ABT20">
        <v>-366139.01526323491</v>
      </c>
      <c r="ABU20">
        <v>-763302.99421148072</v>
      </c>
      <c r="ABV20">
        <v>-1110381.9032511797</v>
      </c>
      <c r="ABW20">
        <v>-1469392.1180813769</v>
      </c>
      <c r="ABX20">
        <v>-1841537.9613626897</v>
      </c>
      <c r="ABY20">
        <v>-2258632.3543238449</v>
      </c>
      <c r="ABZ20">
        <v>-2717291.827517034</v>
      </c>
      <c r="ACA20">
        <v>-3178829.1483847341</v>
      </c>
      <c r="ACB20">
        <v>-3672151.1300448948</v>
      </c>
      <c r="ACC20">
        <v>-4182358.9103384879</v>
      </c>
      <c r="ACD20">
        <v>-4721936.5696920287</v>
      </c>
      <c r="ACE20">
        <v>-5241167.7577357804</v>
      </c>
      <c r="ACG20">
        <v>11</v>
      </c>
      <c r="ACH20" t="s">
        <v>21</v>
      </c>
      <c r="ACI20">
        <v>91455</v>
      </c>
      <c r="ACJ20">
        <v>1859210</v>
      </c>
      <c r="ACK20">
        <v>4.9190247470699923E-2</v>
      </c>
      <c r="ACM20">
        <v>11</v>
      </c>
      <c r="ACN20" t="s">
        <v>21</v>
      </c>
      <c r="ACO20">
        <v>1174</v>
      </c>
      <c r="ACP20">
        <v>560</v>
      </c>
      <c r="ACQ20">
        <v>389</v>
      </c>
      <c r="ACR20">
        <v>1974</v>
      </c>
      <c r="ACS20">
        <v>5824</v>
      </c>
      <c r="ACT20">
        <v>3277</v>
      </c>
      <c r="ACU20">
        <v>1824</v>
      </c>
      <c r="ACV20">
        <v>1108</v>
      </c>
      <c r="ACW20">
        <v>643</v>
      </c>
      <c r="ACX20">
        <v>555</v>
      </c>
      <c r="ACY20">
        <v>575</v>
      </c>
      <c r="ACZ20">
        <v>433</v>
      </c>
      <c r="ADA20">
        <v>568</v>
      </c>
      <c r="ADB20">
        <v>437</v>
      </c>
      <c r="ADC20">
        <v>246</v>
      </c>
      <c r="ADD20">
        <v>219</v>
      </c>
      <c r="ADF20">
        <v>11</v>
      </c>
      <c r="ADG20" t="s">
        <v>21</v>
      </c>
      <c r="ADH20">
        <v>1096</v>
      </c>
      <c r="ADI20">
        <v>644</v>
      </c>
      <c r="ADJ20">
        <v>358</v>
      </c>
      <c r="ADK20">
        <v>2120</v>
      </c>
      <c r="ADL20">
        <v>6272</v>
      </c>
      <c r="ADM20">
        <v>4082</v>
      </c>
      <c r="ADN20">
        <v>1834</v>
      </c>
      <c r="ADO20">
        <v>1084</v>
      </c>
      <c r="ADP20">
        <v>669</v>
      </c>
      <c r="ADQ20">
        <v>592</v>
      </c>
      <c r="ADR20">
        <v>544</v>
      </c>
      <c r="ADS20">
        <v>424</v>
      </c>
      <c r="ADT20">
        <v>450</v>
      </c>
      <c r="ADU20">
        <v>364</v>
      </c>
      <c r="ADV20">
        <v>195</v>
      </c>
      <c r="ADW20">
        <v>273</v>
      </c>
      <c r="ADY20">
        <v>11</v>
      </c>
      <c r="ADZ20" t="s">
        <v>21</v>
      </c>
      <c r="AEA20">
        <v>78</v>
      </c>
      <c r="AEB20">
        <v>-84</v>
      </c>
      <c r="AEC20">
        <v>31</v>
      </c>
      <c r="AED20">
        <v>-146</v>
      </c>
      <c r="AEE20">
        <v>-448</v>
      </c>
      <c r="AEF20">
        <v>-805</v>
      </c>
      <c r="AEG20">
        <v>-10</v>
      </c>
      <c r="AEH20">
        <v>24</v>
      </c>
      <c r="AEI20">
        <v>-26</v>
      </c>
      <c r="AEJ20">
        <v>-37</v>
      </c>
      <c r="AEK20">
        <v>31</v>
      </c>
      <c r="AEL20">
        <v>9</v>
      </c>
      <c r="AEM20">
        <v>118</v>
      </c>
      <c r="AEN20">
        <v>73</v>
      </c>
      <c r="AEO20">
        <v>51</v>
      </c>
      <c r="AEP20">
        <v>-54</v>
      </c>
      <c r="AER20">
        <v>11</v>
      </c>
      <c r="AES20" t="s">
        <v>21</v>
      </c>
      <c r="AET20">
        <v>6887.2720297236547</v>
      </c>
      <c r="AEU20">
        <v>7014.1281901960083</v>
      </c>
      <c r="AEV20">
        <v>8758.6989987947218</v>
      </c>
      <c r="AEW20">
        <v>6140.3534049934487</v>
      </c>
      <c r="AEX20">
        <v>734.45583110414395</v>
      </c>
      <c r="AEY20">
        <v>2977.6806205817825</v>
      </c>
      <c r="AEZ20">
        <v>4164.2494582985419</v>
      </c>
      <c r="AFA20">
        <v>4783.6837849913263</v>
      </c>
      <c r="AFB20">
        <v>5393.5560803409971</v>
      </c>
      <c r="AFC20">
        <v>5939.9395055218492</v>
      </c>
      <c r="AFD20">
        <v>5539.1491109879471</v>
      </c>
      <c r="AFE20">
        <v>5057.8736816431629</v>
      </c>
      <c r="AFF20">
        <v>4611.0043609972563</v>
      </c>
      <c r="AFG20">
        <v>4395.7633289231135</v>
      </c>
      <c r="AFH20">
        <v>3923.4589614963998</v>
      </c>
      <c r="AFI20">
        <v>14764.601960024645</v>
      </c>
      <c r="AFK20">
        <v>11</v>
      </c>
      <c r="AFL20" t="s">
        <v>21</v>
      </c>
      <c r="AFM20">
        <v>12812.589414630944</v>
      </c>
      <c r="AFN20">
        <v>12542.491070861972</v>
      </c>
      <c r="AFO20">
        <v>13145.2627524995</v>
      </c>
      <c r="AFP20">
        <v>7589.8473456652373</v>
      </c>
      <c r="AFQ20">
        <v>2915.560970133527</v>
      </c>
      <c r="AFR20">
        <v>2829.3957147460033</v>
      </c>
      <c r="AFS20">
        <v>2895.2708714699538</v>
      </c>
      <c r="AFT20">
        <v>2953.6139291403724</v>
      </c>
      <c r="AFU20">
        <v>2968.3554313951972</v>
      </c>
      <c r="AFV20">
        <v>3039.7668176127299</v>
      </c>
      <c r="AFW20">
        <v>3317.399983988551</v>
      </c>
      <c r="AFX20">
        <v>3323.1335126655777</v>
      </c>
      <c r="AFY20">
        <v>3325.3134999294157</v>
      </c>
      <c r="AFZ20">
        <v>4964.2849466071784</v>
      </c>
      <c r="AGA20">
        <v>4969.1896320220249</v>
      </c>
      <c r="AGB20">
        <v>15677.028067444709</v>
      </c>
      <c r="AGD20">
        <v>11</v>
      </c>
      <c r="AGE20" t="s">
        <v>21</v>
      </c>
      <c r="AGF20">
        <v>-5925.3173849072891</v>
      </c>
      <c r="AGG20">
        <v>-5528.3628806659635</v>
      </c>
      <c r="AGH20">
        <v>-4386.5637537047787</v>
      </c>
      <c r="AGI20">
        <v>-1449.4939406717886</v>
      </c>
      <c r="AGJ20">
        <v>-2181.1051390293833</v>
      </c>
      <c r="AGK20">
        <v>148.28490583577923</v>
      </c>
      <c r="AGL20">
        <v>1268.978586828588</v>
      </c>
      <c r="AGM20">
        <v>1830.0698558509539</v>
      </c>
      <c r="AGN20">
        <v>2425.2006489457999</v>
      </c>
      <c r="AGO20">
        <v>2900.1726879091193</v>
      </c>
      <c r="AGP20">
        <v>2221.7491269993961</v>
      </c>
      <c r="AGQ20">
        <v>1734.7401689775852</v>
      </c>
      <c r="AGR20">
        <v>1285.6908610678406</v>
      </c>
      <c r="AGS20">
        <v>-568.52161768406495</v>
      </c>
      <c r="AGT20">
        <v>-1045.7306705256251</v>
      </c>
      <c r="AGU20">
        <v>-912.426107420064</v>
      </c>
    </row>
    <row r="21" spans="2:879" x14ac:dyDescent="0.25">
      <c r="B21">
        <v>12</v>
      </c>
      <c r="C21" t="s">
        <v>22</v>
      </c>
      <c r="D21">
        <v>1214</v>
      </c>
      <c r="E21">
        <v>1171</v>
      </c>
      <c r="F21">
        <v>1171</v>
      </c>
      <c r="G21">
        <v>1160</v>
      </c>
      <c r="H21">
        <v>1158</v>
      </c>
      <c r="I21">
        <v>1153</v>
      </c>
      <c r="J21">
        <v>1146</v>
      </c>
      <c r="K21">
        <v>1140</v>
      </c>
      <c r="L21">
        <v>1130</v>
      </c>
      <c r="M21">
        <v>1125</v>
      </c>
      <c r="N21">
        <v>1115</v>
      </c>
      <c r="O21">
        <v>1111</v>
      </c>
      <c r="P21">
        <v>1106</v>
      </c>
      <c r="R21">
        <v>12</v>
      </c>
      <c r="S21" t="s">
        <v>22</v>
      </c>
      <c r="T21">
        <v>7179</v>
      </c>
      <c r="U21">
        <v>6856</v>
      </c>
      <c r="V21">
        <v>6497</v>
      </c>
      <c r="W21">
        <v>6195</v>
      </c>
      <c r="X21">
        <v>5957</v>
      </c>
      <c r="Y21">
        <v>5846</v>
      </c>
      <c r="Z21">
        <v>5788</v>
      </c>
      <c r="AA21">
        <v>5763</v>
      </c>
      <c r="AB21">
        <v>5742</v>
      </c>
      <c r="AC21">
        <v>5704</v>
      </c>
      <c r="AD21">
        <v>5677</v>
      </c>
      <c r="AE21">
        <v>5635</v>
      </c>
      <c r="AF21">
        <v>5596</v>
      </c>
      <c r="AH21">
        <v>12</v>
      </c>
      <c r="AI21" t="s">
        <v>22</v>
      </c>
      <c r="AJ21">
        <v>1623</v>
      </c>
      <c r="AK21">
        <v>1532</v>
      </c>
      <c r="AL21">
        <v>1525</v>
      </c>
      <c r="AM21">
        <v>1473</v>
      </c>
      <c r="AN21">
        <v>1401</v>
      </c>
      <c r="AO21">
        <v>1273</v>
      </c>
      <c r="AP21">
        <v>1215</v>
      </c>
      <c r="AQ21">
        <v>1175</v>
      </c>
      <c r="AR21">
        <v>1165</v>
      </c>
      <c r="AS21">
        <v>1166</v>
      </c>
      <c r="AT21">
        <v>1160</v>
      </c>
      <c r="AU21">
        <v>1158</v>
      </c>
      <c r="AV21">
        <v>1153</v>
      </c>
      <c r="AX21">
        <v>12</v>
      </c>
      <c r="AY21" t="s">
        <v>22</v>
      </c>
      <c r="AZ21">
        <v>9692</v>
      </c>
      <c r="BA21">
        <v>9694</v>
      </c>
      <c r="BB21">
        <v>9608</v>
      </c>
      <c r="BC21">
        <v>9571</v>
      </c>
      <c r="BD21">
        <v>9460</v>
      </c>
      <c r="BE21">
        <v>9256</v>
      </c>
      <c r="BF21">
        <v>8856</v>
      </c>
      <c r="BG21">
        <v>8460</v>
      </c>
      <c r="BH21">
        <v>8110</v>
      </c>
      <c r="BI21">
        <v>7757</v>
      </c>
      <c r="BJ21">
        <v>7460</v>
      </c>
      <c r="BK21">
        <v>7225</v>
      </c>
      <c r="BL21">
        <v>7115</v>
      </c>
      <c r="BN21">
        <v>12</v>
      </c>
      <c r="BO21" t="s">
        <v>22</v>
      </c>
      <c r="BP21">
        <v>4777</v>
      </c>
      <c r="BQ21">
        <v>4809</v>
      </c>
      <c r="BR21">
        <v>4887</v>
      </c>
      <c r="BS21">
        <v>4832</v>
      </c>
      <c r="BT21">
        <v>4800</v>
      </c>
      <c r="BU21">
        <v>4793</v>
      </c>
      <c r="BV21">
        <v>4898</v>
      </c>
      <c r="BW21">
        <v>4932</v>
      </c>
      <c r="BX21">
        <v>4860</v>
      </c>
      <c r="BY21">
        <v>4718</v>
      </c>
      <c r="BZ21">
        <v>4574</v>
      </c>
      <c r="CA21">
        <v>4448</v>
      </c>
      <c r="CB21">
        <v>4198</v>
      </c>
      <c r="CD21">
        <v>12</v>
      </c>
      <c r="CE21" t="s">
        <v>22</v>
      </c>
      <c r="CF21">
        <v>4942</v>
      </c>
      <c r="CG21">
        <v>4867</v>
      </c>
      <c r="CH21">
        <v>4763</v>
      </c>
      <c r="CI21">
        <v>4792</v>
      </c>
      <c r="CJ21">
        <v>4822</v>
      </c>
      <c r="CK21">
        <v>4894</v>
      </c>
      <c r="CL21">
        <v>4848</v>
      </c>
      <c r="CM21">
        <v>4815</v>
      </c>
      <c r="CN21">
        <v>4811</v>
      </c>
      <c r="CO21">
        <v>4916</v>
      </c>
      <c r="CP21">
        <v>4943</v>
      </c>
      <c r="CQ21">
        <v>4868</v>
      </c>
      <c r="CR21">
        <v>4730</v>
      </c>
      <c r="CT21">
        <v>12</v>
      </c>
      <c r="CU21" t="s">
        <v>22</v>
      </c>
      <c r="CV21">
        <v>9822</v>
      </c>
      <c r="CW21">
        <v>9498</v>
      </c>
      <c r="CX21">
        <v>9247</v>
      </c>
      <c r="CY21">
        <v>9002</v>
      </c>
      <c r="CZ21">
        <v>8889</v>
      </c>
      <c r="DA21">
        <v>8715</v>
      </c>
      <c r="DB21">
        <v>8711</v>
      </c>
      <c r="DC21">
        <v>8710</v>
      </c>
      <c r="DD21">
        <v>8752</v>
      </c>
      <c r="DE21">
        <v>8749</v>
      </c>
      <c r="DF21">
        <v>8781</v>
      </c>
      <c r="DG21">
        <v>8800</v>
      </c>
      <c r="DH21">
        <v>8864</v>
      </c>
      <c r="DJ21">
        <v>12</v>
      </c>
      <c r="DK21" t="s">
        <v>22</v>
      </c>
      <c r="DL21">
        <v>81511</v>
      </c>
      <c r="DM21">
        <v>80604</v>
      </c>
      <c r="DN21">
        <v>79593</v>
      </c>
      <c r="DO21">
        <v>78608</v>
      </c>
      <c r="DP21">
        <v>77579</v>
      </c>
      <c r="DQ21">
        <v>76773</v>
      </c>
      <c r="DR21">
        <v>75852</v>
      </c>
      <c r="DS21">
        <v>74970</v>
      </c>
      <c r="DT21">
        <v>74185</v>
      </c>
      <c r="DU21">
        <v>73528</v>
      </c>
      <c r="DV21">
        <v>72797</v>
      </c>
      <c r="DW21">
        <v>72360</v>
      </c>
      <c r="DX21">
        <v>71968</v>
      </c>
      <c r="DZ21">
        <v>12</v>
      </c>
      <c r="EA21" t="s">
        <v>22</v>
      </c>
      <c r="EB21">
        <v>23927</v>
      </c>
      <c r="EC21">
        <v>24666</v>
      </c>
      <c r="ED21">
        <v>24842</v>
      </c>
      <c r="EE21">
        <v>25020</v>
      </c>
      <c r="EF21">
        <v>24962</v>
      </c>
      <c r="EG21">
        <v>24723</v>
      </c>
      <c r="EH21">
        <v>24491</v>
      </c>
      <c r="EI21">
        <v>24278</v>
      </c>
      <c r="EJ21">
        <v>24101</v>
      </c>
      <c r="EK21">
        <v>23691</v>
      </c>
      <c r="EL21">
        <v>23407</v>
      </c>
      <c r="EM21">
        <v>22901</v>
      </c>
      <c r="EN21">
        <v>22341</v>
      </c>
      <c r="EP21">
        <v>12</v>
      </c>
      <c r="EQ21" t="s">
        <v>22</v>
      </c>
      <c r="ER21">
        <v>12453</v>
      </c>
      <c r="ES21">
        <v>12546</v>
      </c>
      <c r="ET21">
        <v>13255</v>
      </c>
      <c r="EU21">
        <v>13868</v>
      </c>
      <c r="EV21">
        <v>14656</v>
      </c>
      <c r="EW21">
        <v>15387</v>
      </c>
      <c r="EX21">
        <v>16181</v>
      </c>
      <c r="EY21">
        <v>17043</v>
      </c>
      <c r="EZ21">
        <v>17395</v>
      </c>
      <c r="FA21">
        <v>18289</v>
      </c>
      <c r="FB21">
        <v>18900</v>
      </c>
      <c r="FC21">
        <v>19516</v>
      </c>
      <c r="FD21">
        <v>19760</v>
      </c>
      <c r="FF21">
        <v>12</v>
      </c>
      <c r="FG21" t="s">
        <v>22</v>
      </c>
      <c r="FH21">
        <v>5100</v>
      </c>
      <c r="FI21">
        <v>5219</v>
      </c>
      <c r="FJ21">
        <v>5313</v>
      </c>
      <c r="FK21">
        <v>5424</v>
      </c>
      <c r="FL21">
        <v>5528</v>
      </c>
      <c r="FM21">
        <v>5675</v>
      </c>
      <c r="FN21">
        <v>5803</v>
      </c>
      <c r="FO21">
        <v>5817</v>
      </c>
      <c r="FP21">
        <v>6174</v>
      </c>
      <c r="FQ21">
        <v>6106</v>
      </c>
      <c r="FR21">
        <v>6267</v>
      </c>
      <c r="FS21">
        <v>6396</v>
      </c>
      <c r="FT21">
        <v>6906</v>
      </c>
      <c r="FV21">
        <v>12</v>
      </c>
      <c r="FW21" t="s">
        <v>22</v>
      </c>
      <c r="FX21">
        <v>162240</v>
      </c>
      <c r="FY21">
        <v>161462</v>
      </c>
      <c r="FZ21">
        <v>160701</v>
      </c>
      <c r="GA21">
        <v>159945</v>
      </c>
      <c r="GB21">
        <v>159212</v>
      </c>
      <c r="GC21">
        <v>158488</v>
      </c>
      <c r="GD21">
        <v>157789</v>
      </c>
      <c r="GE21">
        <v>157103</v>
      </c>
      <c r="GF21">
        <v>156425</v>
      </c>
      <c r="GG21">
        <v>155749</v>
      </c>
      <c r="GH21">
        <v>155081</v>
      </c>
      <c r="GI21">
        <v>154418</v>
      </c>
      <c r="GJ21">
        <v>153737</v>
      </c>
      <c r="GL21">
        <v>12</v>
      </c>
      <c r="GM21" t="s">
        <v>22</v>
      </c>
      <c r="GN21">
        <v>1541</v>
      </c>
      <c r="GO21">
        <v>1532</v>
      </c>
      <c r="GP21">
        <v>1578</v>
      </c>
      <c r="GQ21">
        <v>1578</v>
      </c>
      <c r="GR21">
        <v>1598</v>
      </c>
      <c r="GS21">
        <v>1542</v>
      </c>
      <c r="GT21">
        <v>1591</v>
      </c>
      <c r="GU21">
        <v>1582</v>
      </c>
      <c r="GV21">
        <v>1640</v>
      </c>
      <c r="GW21">
        <v>1692</v>
      </c>
      <c r="GX21">
        <v>1806</v>
      </c>
      <c r="GY21">
        <v>1752</v>
      </c>
      <c r="GZ21">
        <v>1875</v>
      </c>
      <c r="HA21">
        <v>1819</v>
      </c>
      <c r="HB21">
        <v>1959</v>
      </c>
      <c r="HC21">
        <v>1985</v>
      </c>
      <c r="HD21">
        <v>2024</v>
      </c>
      <c r="HE21">
        <v>2220</v>
      </c>
      <c r="HF21">
        <v>2177</v>
      </c>
      <c r="HG21">
        <v>2191</v>
      </c>
      <c r="HH21">
        <v>2134</v>
      </c>
      <c r="HI21">
        <v>2038</v>
      </c>
      <c r="HJ21">
        <v>1978</v>
      </c>
      <c r="HK21">
        <v>1928</v>
      </c>
      <c r="HL21">
        <v>2006</v>
      </c>
      <c r="HM21">
        <v>1987</v>
      </c>
      <c r="HN21">
        <v>2001</v>
      </c>
      <c r="HO21">
        <v>1815</v>
      </c>
      <c r="HP21">
        <v>1772</v>
      </c>
      <c r="HQ21">
        <v>1754</v>
      </c>
      <c r="HR21">
        <v>1616</v>
      </c>
      <c r="HS21">
        <v>1698</v>
      </c>
      <c r="HT21">
        <v>1637</v>
      </c>
      <c r="HU21">
        <v>1616</v>
      </c>
      <c r="HV21">
        <v>1678</v>
      </c>
      <c r="HW21">
        <v>1565</v>
      </c>
      <c r="HX21">
        <v>1462</v>
      </c>
      <c r="HY21">
        <v>1491</v>
      </c>
      <c r="HZ21">
        <v>1557</v>
      </c>
      <c r="IA21">
        <v>1650</v>
      </c>
      <c r="IB21">
        <v>1726</v>
      </c>
      <c r="IC21">
        <v>1870</v>
      </c>
      <c r="ID21">
        <v>1897</v>
      </c>
      <c r="IE21">
        <v>2079</v>
      </c>
      <c r="IF21">
        <v>2116</v>
      </c>
      <c r="IG21">
        <v>2175</v>
      </c>
      <c r="IH21">
        <v>2456</v>
      </c>
      <c r="II21">
        <v>2403</v>
      </c>
      <c r="IJ21">
        <v>2448</v>
      </c>
      <c r="IK21">
        <v>2597</v>
      </c>
      <c r="IL21">
        <v>2633</v>
      </c>
      <c r="IM21">
        <v>2569</v>
      </c>
      <c r="IN21">
        <v>2776</v>
      </c>
      <c r="IO21">
        <v>2804</v>
      </c>
      <c r="IP21">
        <v>2895</v>
      </c>
      <c r="IQ21">
        <v>2816</v>
      </c>
      <c r="IR21">
        <v>2779</v>
      </c>
      <c r="IS21">
        <v>2869</v>
      </c>
      <c r="IT21">
        <v>2693</v>
      </c>
      <c r="IU21">
        <v>2807</v>
      </c>
      <c r="IV21">
        <v>2870</v>
      </c>
      <c r="IW21">
        <v>2729</v>
      </c>
      <c r="IX21">
        <v>2686</v>
      </c>
      <c r="IY21">
        <v>2492</v>
      </c>
      <c r="IZ21">
        <v>2473</v>
      </c>
      <c r="JA21">
        <v>1831</v>
      </c>
      <c r="JB21">
        <v>1827</v>
      </c>
      <c r="JC21">
        <v>1411</v>
      </c>
      <c r="JD21">
        <v>2130</v>
      </c>
      <c r="JE21">
        <v>1491</v>
      </c>
      <c r="JF21">
        <v>1750</v>
      </c>
      <c r="JG21">
        <v>1675</v>
      </c>
      <c r="JH21">
        <v>1567</v>
      </c>
      <c r="JI21">
        <v>1558</v>
      </c>
      <c r="JJ21">
        <v>1461</v>
      </c>
      <c r="JK21">
        <v>1462</v>
      </c>
      <c r="JL21">
        <v>1243</v>
      </c>
      <c r="JM21">
        <v>1338</v>
      </c>
      <c r="JN21">
        <v>1271</v>
      </c>
      <c r="JO21">
        <v>1347</v>
      </c>
      <c r="JP21">
        <v>1294</v>
      </c>
      <c r="JQ21">
        <v>1123</v>
      </c>
      <c r="JR21">
        <v>948</v>
      </c>
      <c r="JS21">
        <v>982</v>
      </c>
      <c r="JT21">
        <v>871</v>
      </c>
      <c r="JU21">
        <v>707</v>
      </c>
      <c r="JV21">
        <v>610</v>
      </c>
      <c r="JW21">
        <v>477</v>
      </c>
      <c r="JX21">
        <v>461</v>
      </c>
      <c r="JY21">
        <v>380</v>
      </c>
      <c r="JZ21">
        <v>220</v>
      </c>
      <c r="KA21">
        <v>219</v>
      </c>
      <c r="KB21">
        <v>165</v>
      </c>
      <c r="KC21">
        <v>113</v>
      </c>
      <c r="KD21">
        <v>81</v>
      </c>
      <c r="KE21">
        <v>75</v>
      </c>
      <c r="KF21">
        <v>44</v>
      </c>
      <c r="KG21">
        <v>45</v>
      </c>
      <c r="KH21">
        <v>29</v>
      </c>
      <c r="KI21">
        <v>13</v>
      </c>
      <c r="KJ21">
        <v>20</v>
      </c>
      <c r="KL21">
        <v>12</v>
      </c>
      <c r="KM21" t="s">
        <v>22</v>
      </c>
      <c r="KN21">
        <v>1214</v>
      </c>
      <c r="KO21">
        <v>1258</v>
      </c>
      <c r="KP21">
        <v>1399</v>
      </c>
      <c r="KQ21">
        <v>1469</v>
      </c>
      <c r="KR21">
        <v>1524</v>
      </c>
      <c r="KS21">
        <v>1529</v>
      </c>
      <c r="KT21">
        <v>1623</v>
      </c>
      <c r="KU21">
        <v>1681</v>
      </c>
      <c r="KV21">
        <v>1607</v>
      </c>
      <c r="KW21">
        <v>1584</v>
      </c>
      <c r="KX21">
        <v>1574</v>
      </c>
      <c r="KY21">
        <v>1620</v>
      </c>
      <c r="KZ21">
        <v>1626</v>
      </c>
      <c r="LA21">
        <v>1629</v>
      </c>
      <c r="LB21">
        <v>1546</v>
      </c>
      <c r="LC21">
        <v>1602</v>
      </c>
      <c r="LD21">
        <v>1601</v>
      </c>
      <c r="LE21">
        <v>1661</v>
      </c>
      <c r="LF21">
        <v>1680</v>
      </c>
      <c r="LG21">
        <v>1811</v>
      </c>
      <c r="LH21">
        <v>1807</v>
      </c>
      <c r="LI21">
        <v>2014</v>
      </c>
      <c r="LJ21">
        <v>2073</v>
      </c>
      <c r="LK21">
        <v>2117</v>
      </c>
      <c r="LL21">
        <v>2054</v>
      </c>
      <c r="LM21">
        <v>1956</v>
      </c>
      <c r="LN21">
        <v>2075</v>
      </c>
      <c r="LO21">
        <v>1849</v>
      </c>
      <c r="LP21">
        <v>1934</v>
      </c>
      <c r="LQ21">
        <v>1839</v>
      </c>
      <c r="LR21">
        <v>1810</v>
      </c>
      <c r="LS21">
        <v>1754</v>
      </c>
      <c r="LT21">
        <v>1804</v>
      </c>
      <c r="LU21">
        <v>1791</v>
      </c>
      <c r="LV21">
        <v>1855</v>
      </c>
      <c r="LW21">
        <v>1983</v>
      </c>
      <c r="LX21">
        <v>1762</v>
      </c>
      <c r="LY21">
        <v>1776</v>
      </c>
      <c r="LZ21">
        <v>1764</v>
      </c>
      <c r="MA21">
        <v>1639</v>
      </c>
      <c r="MB21">
        <v>1716</v>
      </c>
      <c r="MC21">
        <v>1647</v>
      </c>
      <c r="MD21">
        <v>1686</v>
      </c>
      <c r="ME21">
        <v>1698</v>
      </c>
      <c r="MF21">
        <v>1611</v>
      </c>
      <c r="MG21">
        <v>1481</v>
      </c>
      <c r="MH21">
        <v>1549</v>
      </c>
      <c r="MI21">
        <v>1552</v>
      </c>
      <c r="MJ21">
        <v>1649</v>
      </c>
      <c r="MK21">
        <v>1722</v>
      </c>
      <c r="ML21">
        <v>1875</v>
      </c>
      <c r="MM21">
        <v>1882</v>
      </c>
      <c r="MN21">
        <v>2060</v>
      </c>
      <c r="MO21">
        <v>2105</v>
      </c>
      <c r="MP21">
        <v>2138</v>
      </c>
      <c r="MQ21">
        <v>2398</v>
      </c>
      <c r="MR21">
        <v>2308</v>
      </c>
      <c r="MS21">
        <v>2419</v>
      </c>
      <c r="MT21">
        <v>2549</v>
      </c>
      <c r="MU21">
        <v>2548</v>
      </c>
      <c r="MV21">
        <v>2490</v>
      </c>
      <c r="MW21">
        <v>2658</v>
      </c>
      <c r="MX21">
        <v>2702</v>
      </c>
      <c r="MY21">
        <v>2744</v>
      </c>
      <c r="MZ21">
        <v>2679</v>
      </c>
      <c r="NA21">
        <v>2662</v>
      </c>
      <c r="NB21">
        <v>2674</v>
      </c>
      <c r="NC21">
        <v>2485</v>
      </c>
      <c r="ND21">
        <v>2611</v>
      </c>
      <c r="NE21">
        <v>2601</v>
      </c>
      <c r="NF21">
        <v>2488</v>
      </c>
      <c r="NG21">
        <v>2442</v>
      </c>
      <c r="NH21">
        <v>2194</v>
      </c>
      <c r="NI21">
        <v>2217</v>
      </c>
      <c r="NJ21">
        <v>1553</v>
      </c>
      <c r="NK21">
        <v>1559</v>
      </c>
      <c r="NL21">
        <v>1183</v>
      </c>
      <c r="NM21">
        <v>1755</v>
      </c>
      <c r="NN21">
        <v>1206</v>
      </c>
      <c r="NO21">
        <v>1323</v>
      </c>
      <c r="NP21">
        <v>1286</v>
      </c>
      <c r="NQ21">
        <v>1143</v>
      </c>
      <c r="NR21">
        <v>1086</v>
      </c>
      <c r="NS21">
        <v>983</v>
      </c>
      <c r="NT21">
        <v>929</v>
      </c>
      <c r="NU21">
        <v>755</v>
      </c>
      <c r="NV21">
        <v>760</v>
      </c>
      <c r="NW21">
        <v>696</v>
      </c>
      <c r="NX21">
        <v>626</v>
      </c>
      <c r="NY21">
        <v>555</v>
      </c>
      <c r="NZ21">
        <v>456</v>
      </c>
      <c r="OA21">
        <v>330</v>
      </c>
      <c r="OB21">
        <v>289</v>
      </c>
      <c r="OC21">
        <v>205</v>
      </c>
      <c r="OD21">
        <v>145</v>
      </c>
      <c r="OE21">
        <v>101</v>
      </c>
      <c r="OF21">
        <v>67</v>
      </c>
      <c r="OG21">
        <v>47</v>
      </c>
      <c r="OH21">
        <v>27</v>
      </c>
      <c r="OI21">
        <v>16</v>
      </c>
      <c r="OJ21">
        <v>25</v>
      </c>
      <c r="OL21">
        <v>12</v>
      </c>
      <c r="OM21" t="s">
        <v>22</v>
      </c>
      <c r="ON21">
        <v>1106</v>
      </c>
      <c r="OO21">
        <v>1101</v>
      </c>
      <c r="OP21">
        <v>1109</v>
      </c>
      <c r="OQ21">
        <v>1121</v>
      </c>
      <c r="OR21">
        <v>1128</v>
      </c>
      <c r="OS21">
        <v>1137</v>
      </c>
      <c r="OT21">
        <v>1153</v>
      </c>
      <c r="OU21">
        <v>1161</v>
      </c>
      <c r="OV21">
        <v>1168</v>
      </c>
      <c r="OW21">
        <v>1176</v>
      </c>
      <c r="OX21">
        <v>1184</v>
      </c>
      <c r="OY21">
        <v>1189</v>
      </c>
      <c r="OZ21">
        <v>1237</v>
      </c>
      <c r="PA21">
        <v>1292</v>
      </c>
      <c r="PB21">
        <v>1415</v>
      </c>
      <c r="PC21">
        <v>1491</v>
      </c>
      <c r="PD21">
        <v>1540</v>
      </c>
      <c r="PE21">
        <v>1554</v>
      </c>
      <c r="PF21">
        <v>1636</v>
      </c>
      <c r="PG21">
        <v>1714</v>
      </c>
      <c r="PH21">
        <v>1723</v>
      </c>
      <c r="PI21">
        <v>1789</v>
      </c>
      <c r="PJ21">
        <v>1808</v>
      </c>
      <c r="PK21">
        <v>1830</v>
      </c>
      <c r="PL21">
        <v>1827</v>
      </c>
      <c r="PM21">
        <v>1780</v>
      </c>
      <c r="PN21">
        <v>1727</v>
      </c>
      <c r="PO21">
        <v>1698</v>
      </c>
      <c r="PP21">
        <v>1671</v>
      </c>
      <c r="PQ21">
        <v>1692</v>
      </c>
      <c r="PR21">
        <v>1684</v>
      </c>
      <c r="PS21">
        <v>1728</v>
      </c>
      <c r="PT21">
        <v>1704</v>
      </c>
      <c r="PU21">
        <v>1776</v>
      </c>
      <c r="PV21">
        <v>1809</v>
      </c>
      <c r="PW21">
        <v>1866</v>
      </c>
      <c r="PX21">
        <v>1865</v>
      </c>
      <c r="PY21">
        <v>1832</v>
      </c>
      <c r="PZ21">
        <v>1931</v>
      </c>
      <c r="QA21">
        <v>1818</v>
      </c>
      <c r="QB21">
        <v>1887</v>
      </c>
      <c r="QC21">
        <v>1822</v>
      </c>
      <c r="QD21">
        <v>1817</v>
      </c>
      <c r="QE21">
        <v>1746</v>
      </c>
      <c r="QF21">
        <v>1790</v>
      </c>
      <c r="QG21">
        <v>1801</v>
      </c>
      <c r="QH21">
        <v>1852</v>
      </c>
      <c r="QI21">
        <v>1944</v>
      </c>
      <c r="QJ21">
        <v>1771</v>
      </c>
      <c r="QK21">
        <v>1765</v>
      </c>
      <c r="QL21">
        <v>1749</v>
      </c>
      <c r="QM21">
        <v>1644</v>
      </c>
      <c r="QN21">
        <v>1699</v>
      </c>
      <c r="QO21">
        <v>1639</v>
      </c>
      <c r="QP21">
        <v>1681</v>
      </c>
      <c r="QQ21">
        <v>1689</v>
      </c>
      <c r="QR21">
        <v>1607</v>
      </c>
      <c r="QS21">
        <v>1475</v>
      </c>
      <c r="QT21">
        <v>1535</v>
      </c>
      <c r="QU21">
        <v>1557</v>
      </c>
      <c r="QV21">
        <v>1641</v>
      </c>
      <c r="QW21">
        <v>1713</v>
      </c>
      <c r="QX21">
        <v>1855</v>
      </c>
      <c r="QY21">
        <v>1869</v>
      </c>
      <c r="QZ21">
        <v>2012</v>
      </c>
      <c r="RA21">
        <v>2059</v>
      </c>
      <c r="RB21">
        <v>2075</v>
      </c>
      <c r="RC21">
        <v>2272</v>
      </c>
      <c r="RD21">
        <v>2181</v>
      </c>
      <c r="RE21">
        <v>2244</v>
      </c>
      <c r="RF21">
        <v>2329</v>
      </c>
      <c r="RG21">
        <v>2307</v>
      </c>
      <c r="RH21">
        <v>2212</v>
      </c>
      <c r="RI21">
        <v>2329</v>
      </c>
      <c r="RJ21">
        <v>2333</v>
      </c>
      <c r="RK21">
        <v>2333</v>
      </c>
      <c r="RL21">
        <v>2246</v>
      </c>
      <c r="RM21">
        <v>2180</v>
      </c>
      <c r="RN21">
        <v>2157</v>
      </c>
      <c r="RO21">
        <v>1959</v>
      </c>
      <c r="RP21">
        <v>2008</v>
      </c>
      <c r="RQ21">
        <v>1933</v>
      </c>
      <c r="RR21">
        <v>1798</v>
      </c>
      <c r="RS21">
        <v>1689</v>
      </c>
      <c r="RT21">
        <v>1457</v>
      </c>
      <c r="RU21">
        <v>1378</v>
      </c>
      <c r="RV21">
        <v>914</v>
      </c>
      <c r="RW21">
        <v>844</v>
      </c>
      <c r="RX21">
        <v>596</v>
      </c>
      <c r="RY21">
        <v>784</v>
      </c>
      <c r="RZ21">
        <v>483</v>
      </c>
      <c r="SA21">
        <v>458</v>
      </c>
      <c r="SB21">
        <v>390</v>
      </c>
      <c r="SC21">
        <v>289</v>
      </c>
      <c r="SD21">
        <v>234</v>
      </c>
      <c r="SE21">
        <v>167</v>
      </c>
      <c r="SF21">
        <v>129</v>
      </c>
      <c r="SG21">
        <v>77</v>
      </c>
      <c r="SH21">
        <v>60</v>
      </c>
      <c r="SI21">
        <v>43</v>
      </c>
      <c r="SJ21">
        <v>60</v>
      </c>
      <c r="SL21">
        <v>12</v>
      </c>
      <c r="SM21" t="s">
        <v>22</v>
      </c>
      <c r="SN21">
        <v>0</v>
      </c>
      <c r="SO21">
        <v>-521842.16376754368</v>
      </c>
      <c r="SP21">
        <v>-1022808.3414906203</v>
      </c>
      <c r="SQ21">
        <v>-1511989.9567494909</v>
      </c>
      <c r="SR21">
        <v>-1979943.8137483047</v>
      </c>
      <c r="SS21">
        <v>-2435959.0156582203</v>
      </c>
      <c r="ST21">
        <v>-2872925.4826748162</v>
      </c>
      <c r="SU21">
        <v>-3296698.3527664803</v>
      </c>
      <c r="SV21">
        <v>-3711843.0234594471</v>
      </c>
      <c r="SW21">
        <v>-4118734.2229640116</v>
      </c>
      <c r="SX21">
        <v>-4518293.0300822798</v>
      </c>
      <c r="SY21">
        <v>-4909648.6343164258</v>
      </c>
      <c r="SZ21">
        <v>-5305895.4700289331</v>
      </c>
      <c r="TA21">
        <v>0</v>
      </c>
      <c r="TB21">
        <v>-3546026.218609381</v>
      </c>
      <c r="TC21">
        <v>-6725384.5521367174</v>
      </c>
      <c r="TD21">
        <v>-9665061.16382741</v>
      </c>
      <c r="TE21">
        <v>-12104121.987858281</v>
      </c>
      <c r="TF21">
        <v>-13921242.797706034</v>
      </c>
      <c r="TG21">
        <v>-14856133.493347593</v>
      </c>
      <c r="TH21">
        <v>-15338757.320242494</v>
      </c>
      <c r="TI21">
        <v>-15677137.070658233</v>
      </c>
      <c r="TJ21">
        <v>-16026590.573057259</v>
      </c>
      <c r="TK21">
        <v>-16372473.75979731</v>
      </c>
      <c r="TL21">
        <v>-16774551.776039258</v>
      </c>
      <c r="TM21">
        <v>-17175548.970706262</v>
      </c>
      <c r="TN21">
        <v>0</v>
      </c>
      <c r="TO21">
        <v>-103605.4086386679</v>
      </c>
      <c r="TP21">
        <v>-812665.14939858473</v>
      </c>
      <c r="TQ21">
        <v>-1807182.3556440433</v>
      </c>
      <c r="TR21">
        <v>-3360548.4980737823</v>
      </c>
      <c r="TS21">
        <v>-5269992.5664105993</v>
      </c>
      <c r="TT21">
        <v>-8548637.7681544404</v>
      </c>
      <c r="TU21">
        <v>-12352960.592526197</v>
      </c>
      <c r="TV21">
        <v>-16665793.741046891</v>
      </c>
      <c r="TW21">
        <v>-21251533.049936775</v>
      </c>
      <c r="TX21">
        <v>-25639068.933240142</v>
      </c>
      <c r="TY21">
        <v>-29563470.764339082</v>
      </c>
      <c r="TZ21">
        <v>-33701649.742403269</v>
      </c>
      <c r="UA21">
        <v>0</v>
      </c>
      <c r="UB21">
        <v>-252424.65514669352</v>
      </c>
      <c r="UC21">
        <v>-543548.43689768936</v>
      </c>
      <c r="UD21">
        <v>-751064.01635185035</v>
      </c>
      <c r="UE21">
        <v>-992356.78707338904</v>
      </c>
      <c r="UF21">
        <v>-1183618.3857663341</v>
      </c>
      <c r="UG21">
        <v>-1468467.9817984612</v>
      </c>
      <c r="UH21">
        <v>-1724041.921115096</v>
      </c>
      <c r="UI21">
        <v>-2003604.492578397</v>
      </c>
      <c r="UJ21">
        <v>-2259901.6465017106</v>
      </c>
      <c r="UK21">
        <v>-2545539.3454808476</v>
      </c>
      <c r="UL21">
        <v>-2816463.3514610892</v>
      </c>
      <c r="UM21">
        <v>-3114055.9591473504</v>
      </c>
      <c r="UN21">
        <v>0</v>
      </c>
      <c r="UO21">
        <v>-356.86665665626788</v>
      </c>
      <c r="UP21">
        <v>475349.87913090474</v>
      </c>
      <c r="UQ21">
        <v>914741.25712118659</v>
      </c>
      <c r="UR21">
        <v>1501935.2851037509</v>
      </c>
      <c r="US21">
        <v>2123856.4900365509</v>
      </c>
      <c r="UT21">
        <v>2766721.7838660348</v>
      </c>
      <c r="UU21">
        <v>3200756.6976673724</v>
      </c>
      <c r="UV21">
        <v>4000813.1989714843</v>
      </c>
      <c r="UW21">
        <v>4157558.3165369164</v>
      </c>
      <c r="UX21">
        <v>4738386.2820780119</v>
      </c>
      <c r="UY21">
        <v>5136848.3795250887</v>
      </c>
      <c r="UZ21">
        <v>6216649.6660208954</v>
      </c>
      <c r="VA21">
        <v>0</v>
      </c>
      <c r="VB21">
        <v>-392998.17890120862</v>
      </c>
      <c r="VC21">
        <v>-342999.35068737238</v>
      </c>
      <c r="VD21">
        <v>-356723.40806119877</v>
      </c>
      <c r="VE21">
        <v>-258656.9250487937</v>
      </c>
      <c r="VF21">
        <v>-214793.60470503982</v>
      </c>
      <c r="VG21">
        <v>-26879.501698754</v>
      </c>
      <c r="VH21">
        <v>248141.09108094621</v>
      </c>
      <c r="VI21">
        <v>368733.25911676319</v>
      </c>
      <c r="VJ21">
        <v>523994.33616972249</v>
      </c>
      <c r="VK21">
        <v>708130.91045978095</v>
      </c>
      <c r="VL21">
        <v>725035.61290729395</v>
      </c>
      <c r="VM21">
        <v>727557.17542042199</v>
      </c>
      <c r="VN21">
        <v>0</v>
      </c>
      <c r="VO21">
        <v>2036247.8158041358</v>
      </c>
      <c r="VP21">
        <v>5446606.2307914058</v>
      </c>
      <c r="VQ21">
        <v>8753704.8195362277</v>
      </c>
      <c r="VR21">
        <v>12516632.590200959</v>
      </c>
      <c r="VS21">
        <v>16269384.983477259</v>
      </c>
      <c r="VT21">
        <v>20133015.875911575</v>
      </c>
      <c r="VU21">
        <v>22971878.178331826</v>
      </c>
      <c r="VV21">
        <v>27682483.728448313</v>
      </c>
      <c r="VW21">
        <v>29513584.084976897</v>
      </c>
      <c r="VX21">
        <v>33006988.02719802</v>
      </c>
      <c r="VY21">
        <v>35998751.537175506</v>
      </c>
      <c r="VZ21">
        <v>41812775.296148978</v>
      </c>
      <c r="WA21">
        <v>0</v>
      </c>
      <c r="WB21">
        <v>-1159766.9487806235</v>
      </c>
      <c r="WC21">
        <v>-2212218.2227929924</v>
      </c>
      <c r="WD21">
        <v>-3175465.7942789299</v>
      </c>
      <c r="WE21">
        <v>-4024317.3304430991</v>
      </c>
      <c r="WF21">
        <v>-4784877.981018234</v>
      </c>
      <c r="WG21">
        <v>-5587895.1556274211</v>
      </c>
      <c r="WH21">
        <v>-6451620.3298548767</v>
      </c>
      <c r="WI21">
        <v>-7099280.0969363833</v>
      </c>
      <c r="WJ21">
        <v>-8013971.3049780484</v>
      </c>
      <c r="WK21">
        <v>-8652173.3433688339</v>
      </c>
      <c r="WL21">
        <v>-9271366.4465267602</v>
      </c>
      <c r="WM21">
        <v>-9555193.7696486413</v>
      </c>
      <c r="WN21">
        <v>0</v>
      </c>
      <c r="WO21">
        <v>-3940772.624696638</v>
      </c>
      <c r="WP21">
        <v>-5737667.9434816651</v>
      </c>
      <c r="WQ21">
        <v>-7599040.6182555091</v>
      </c>
      <c r="WR21">
        <v>-8701377.4669409394</v>
      </c>
      <c r="WS21">
        <v>-9417242.87775065</v>
      </c>
      <c r="WT21">
        <v>-10461201.723523874</v>
      </c>
      <c r="WU21">
        <v>-12743302.549425</v>
      </c>
      <c r="WV21">
        <v>-13105628.238142785</v>
      </c>
      <c r="WW21">
        <v>-17475594.059754264</v>
      </c>
      <c r="WX21">
        <v>-19274043.192233603</v>
      </c>
      <c r="WY21">
        <v>-21474865.443074726</v>
      </c>
      <c r="WZ21">
        <v>-20095361.774344161</v>
      </c>
      <c r="XA21">
        <v>12</v>
      </c>
      <c r="XB21" t="s">
        <v>22</v>
      </c>
      <c r="XC21">
        <v>0</v>
      </c>
      <c r="XD21">
        <v>144222.35575662795</v>
      </c>
      <c r="XE21">
        <v>269596.70316065667</v>
      </c>
      <c r="XF21">
        <v>378272.51096129935</v>
      </c>
      <c r="XG21">
        <v>475265.2062400537</v>
      </c>
      <c r="XH21">
        <v>564345.19050606166</v>
      </c>
      <c r="XI21">
        <v>647319.35051648319</v>
      </c>
      <c r="XJ21">
        <v>722754.70710517606</v>
      </c>
      <c r="XK21">
        <v>794544.96458058455</v>
      </c>
      <c r="XL21">
        <v>861474.42337276228</v>
      </c>
      <c r="XM21">
        <v>924664.80625476246</v>
      </c>
      <c r="XN21">
        <v>982246.57527149655</v>
      </c>
      <c r="XO21">
        <v>1031976.2848768577</v>
      </c>
      <c r="XP21">
        <v>0</v>
      </c>
      <c r="XQ21">
        <v>13491.341991341993</v>
      </c>
      <c r="XR21">
        <v>13491.341991341993</v>
      </c>
      <c r="XS21">
        <v>43030.303030303025</v>
      </c>
      <c r="XT21">
        <v>53322.985957132289</v>
      </c>
      <c r="XU21">
        <v>53322.985957132289</v>
      </c>
      <c r="XV21">
        <v>53322.985957132289</v>
      </c>
      <c r="XW21">
        <v>123626.68184417875</v>
      </c>
      <c r="XX21">
        <v>260016.16592988709</v>
      </c>
      <c r="XY21">
        <v>321233.71325670218</v>
      </c>
      <c r="XZ21">
        <v>326016.16853026155</v>
      </c>
      <c r="YA21">
        <v>326016.16853026155</v>
      </c>
      <c r="YB21">
        <v>326016.16853026155</v>
      </c>
      <c r="YC21">
        <v>0</v>
      </c>
      <c r="YD21">
        <v>954871.823200215</v>
      </c>
      <c r="YE21">
        <v>1388631.7875251218</v>
      </c>
      <c r="YF21">
        <v>1620191.9453797869</v>
      </c>
      <c r="YG21">
        <v>1620191.9453797869</v>
      </c>
      <c r="YH21">
        <v>1660492.4131416595</v>
      </c>
      <c r="YI21">
        <v>1660492.4131416595</v>
      </c>
      <c r="YJ21">
        <v>1660492.4131416595</v>
      </c>
      <c r="YK21">
        <v>1660492.4131416595</v>
      </c>
      <c r="YL21">
        <v>1660492.4131416595</v>
      </c>
      <c r="YM21">
        <v>1660492.4131416595</v>
      </c>
      <c r="YN21">
        <v>1660492.4131416595</v>
      </c>
      <c r="YO21">
        <v>1660492.4131416595</v>
      </c>
      <c r="YP21">
        <v>0</v>
      </c>
      <c r="YQ21">
        <v>115862.46638102591</v>
      </c>
      <c r="YR21">
        <v>176578.24667660042</v>
      </c>
      <c r="YS21">
        <v>268302.02916088502</v>
      </c>
      <c r="YT21">
        <v>345719.43339609599</v>
      </c>
      <c r="YU21">
        <v>419440.89308230823</v>
      </c>
      <c r="YV21">
        <v>475483.93427501584</v>
      </c>
      <c r="YW21">
        <v>528316.99971124332</v>
      </c>
      <c r="YX21">
        <v>564377.06218279514</v>
      </c>
      <c r="YY21">
        <v>593201.19723093102</v>
      </c>
      <c r="YZ21">
        <v>622129.63183612272</v>
      </c>
      <c r="ZA21">
        <v>648197.02704629535</v>
      </c>
      <c r="ZB21">
        <v>654340.15119996283</v>
      </c>
      <c r="ZC21">
        <v>0</v>
      </c>
      <c r="ZD21">
        <v>594948.71183801757</v>
      </c>
      <c r="ZE21">
        <v>1508505.137185371</v>
      </c>
      <c r="ZF21">
        <v>2315047.0256074308</v>
      </c>
      <c r="ZG21">
        <v>3157799.2426964473</v>
      </c>
      <c r="ZH21">
        <v>4065468.4199933661</v>
      </c>
      <c r="ZI21">
        <v>4931647.2144175563</v>
      </c>
      <c r="ZJ21">
        <v>5711790.9251930211</v>
      </c>
      <c r="ZK21">
        <v>6697298.6482002558</v>
      </c>
      <c r="ZL21">
        <v>7320120.920728581</v>
      </c>
      <c r="ZM21">
        <v>8142388.3988270881</v>
      </c>
      <c r="ZN21">
        <v>8783026.0140100922</v>
      </c>
      <c r="ZO21">
        <v>9950841.9310238063</v>
      </c>
      <c r="ZP21">
        <v>0</v>
      </c>
      <c r="ZQ21">
        <v>866537.32829755766</v>
      </c>
      <c r="ZR21">
        <v>1980313.9721172317</v>
      </c>
      <c r="ZS21">
        <v>2978536.6741789756</v>
      </c>
      <c r="ZT21">
        <v>3962890.7778870072</v>
      </c>
      <c r="ZU21">
        <v>4910544.2729070159</v>
      </c>
      <c r="ZV21">
        <v>5916885.1358804544</v>
      </c>
      <c r="ZW21">
        <v>6985268.9295959426</v>
      </c>
      <c r="ZX21">
        <v>7870409.5190035915</v>
      </c>
      <c r="ZY21">
        <v>8758098.8587692063</v>
      </c>
      <c r="ZZ21">
        <v>9666834.3062151782</v>
      </c>
      <c r="AAA21">
        <v>10385011.304828733</v>
      </c>
      <c r="AAB21">
        <v>11121546.540791774</v>
      </c>
      <c r="AAC21">
        <v>0</v>
      </c>
      <c r="AAD21">
        <v>2063705.7444857766</v>
      </c>
      <c r="AAE21">
        <v>5499638.7697784416</v>
      </c>
      <c r="AAF21">
        <v>8818814.2372695878</v>
      </c>
      <c r="AAG21">
        <v>12581742.007934319</v>
      </c>
      <c r="AAH21">
        <v>16334494.401210615</v>
      </c>
      <c r="AAI21">
        <v>20198125.293644935</v>
      </c>
      <c r="AAJ21">
        <v>23044236.400195397</v>
      </c>
      <c r="AAK21">
        <v>27754841.950311892</v>
      </c>
      <c r="AAL21">
        <v>29709881.537882332</v>
      </c>
      <c r="AAM21">
        <v>33211962.47023933</v>
      </c>
      <c r="AAN21">
        <v>36203725.980216816</v>
      </c>
      <c r="AAO21">
        <v>42017749.739190295</v>
      </c>
      <c r="AAP21">
        <v>0</v>
      </c>
      <c r="AAQ21">
        <v>260371.97693911911</v>
      </c>
      <c r="AAR21">
        <v>501943.98426290957</v>
      </c>
      <c r="AAS21">
        <v>718879.10366211936</v>
      </c>
      <c r="AAT21">
        <v>918159.50713437074</v>
      </c>
      <c r="AAU21">
        <v>1160087.1661618995</v>
      </c>
      <c r="AAV21">
        <v>1317157.4574613492</v>
      </c>
      <c r="AAW21">
        <v>1449001.700769668</v>
      </c>
      <c r="AAX21">
        <v>1674083.7622224579</v>
      </c>
      <c r="AAY21">
        <v>1747677.4673278383</v>
      </c>
      <c r="AAZ21">
        <v>1914506.7468979089</v>
      </c>
      <c r="ABA21">
        <v>2055532.2387849502</v>
      </c>
      <c r="ABB21">
        <v>2371694.3125111442</v>
      </c>
      <c r="ABC21">
        <v>0</v>
      </c>
      <c r="ABD21">
        <v>5014011.748889681</v>
      </c>
      <c r="ABE21">
        <v>11338699.942697676</v>
      </c>
      <c r="ABF21">
        <v>17141073.829250384</v>
      </c>
      <c r="ABG21">
        <v>23115091.106625214</v>
      </c>
      <c r="ABH21">
        <v>29168195.742960062</v>
      </c>
      <c r="ABI21">
        <v>35200433.785294585</v>
      </c>
      <c r="ABJ21">
        <v>40225488.757556297</v>
      </c>
      <c r="ABK21">
        <v>47276064.48557312</v>
      </c>
      <c r="ABL21">
        <v>50972180.531710021</v>
      </c>
      <c r="ABM21">
        <v>56468994.941942319</v>
      </c>
      <c r="ABN21">
        <v>61044247.721830308</v>
      </c>
      <c r="ABO21">
        <v>69134657.541265771</v>
      </c>
      <c r="ABQ21">
        <v>12</v>
      </c>
      <c r="ABR21" t="s">
        <v>22</v>
      </c>
      <c r="ABS21">
        <v>0</v>
      </c>
      <c r="ABT21">
        <v>-237529.64473918403</v>
      </c>
      <c r="ABU21">
        <v>-493574.5635123034</v>
      </c>
      <c r="ABV21">
        <v>-750442.9360254315</v>
      </c>
      <c r="ABW21">
        <v>-1012116.9169901991</v>
      </c>
      <c r="ABX21">
        <v>-1284657.0681380683</v>
      </c>
      <c r="ABY21">
        <v>-1550346.1633145169</v>
      </c>
      <c r="ABZ21">
        <v>-1833980.6491900028</v>
      </c>
      <c r="ACA21">
        <v>-2120816.3080308954</v>
      </c>
      <c r="ACB21">
        <v>-2415459.8052969202</v>
      </c>
      <c r="ACC21">
        <v>-2714474.9546279316</v>
      </c>
      <c r="ACD21">
        <v>-3011934.9107422726</v>
      </c>
      <c r="ACE21">
        <v>-3335783.5072348318</v>
      </c>
      <c r="ACG21">
        <v>12</v>
      </c>
      <c r="ACH21" t="s">
        <v>22</v>
      </c>
      <c r="ACI21">
        <v>57163</v>
      </c>
      <c r="ACJ21">
        <v>994493</v>
      </c>
      <c r="ACK21">
        <v>5.7479539825820797E-2</v>
      </c>
      <c r="ACM21">
        <v>12</v>
      </c>
      <c r="ACN21" t="s">
        <v>22</v>
      </c>
      <c r="ACO21">
        <v>555</v>
      </c>
      <c r="ACP21">
        <v>324</v>
      </c>
      <c r="ACQ21">
        <v>243</v>
      </c>
      <c r="ACR21">
        <v>1229</v>
      </c>
      <c r="ACS21">
        <v>3941</v>
      </c>
      <c r="ACT21">
        <v>2039</v>
      </c>
      <c r="ACU21">
        <v>1067</v>
      </c>
      <c r="ACV21">
        <v>660</v>
      </c>
      <c r="ACW21">
        <v>450</v>
      </c>
      <c r="ACX21">
        <v>330</v>
      </c>
      <c r="ACY21">
        <v>368</v>
      </c>
      <c r="ACZ21">
        <v>320</v>
      </c>
      <c r="ADA21">
        <v>366</v>
      </c>
      <c r="ADB21">
        <v>271</v>
      </c>
      <c r="ADC21">
        <v>154</v>
      </c>
      <c r="ADD21">
        <v>149</v>
      </c>
      <c r="ADF21">
        <v>12</v>
      </c>
      <c r="ADG21" t="s">
        <v>22</v>
      </c>
      <c r="ADH21">
        <v>741</v>
      </c>
      <c r="ADI21">
        <v>373</v>
      </c>
      <c r="ADJ21">
        <v>321</v>
      </c>
      <c r="ADK21">
        <v>1382</v>
      </c>
      <c r="ADL21">
        <v>3908</v>
      </c>
      <c r="ADM21">
        <v>2900</v>
      </c>
      <c r="ADN21">
        <v>1255</v>
      </c>
      <c r="ADO21">
        <v>684</v>
      </c>
      <c r="ADP21">
        <v>433</v>
      </c>
      <c r="ADQ21">
        <v>394</v>
      </c>
      <c r="ADR21">
        <v>326</v>
      </c>
      <c r="ADS21">
        <v>268</v>
      </c>
      <c r="ADT21">
        <v>278</v>
      </c>
      <c r="ADU21">
        <v>273</v>
      </c>
      <c r="ADV21">
        <v>131</v>
      </c>
      <c r="ADW21">
        <v>176</v>
      </c>
      <c r="ADY21">
        <v>12</v>
      </c>
      <c r="ADZ21" t="s">
        <v>22</v>
      </c>
      <c r="AEA21">
        <v>-186</v>
      </c>
      <c r="AEB21">
        <v>-49</v>
      </c>
      <c r="AEC21">
        <v>-78</v>
      </c>
      <c r="AED21">
        <v>-153</v>
      </c>
      <c r="AEE21">
        <v>33</v>
      </c>
      <c r="AEF21">
        <v>-861</v>
      </c>
      <c r="AEG21">
        <v>-188</v>
      </c>
      <c r="AEH21">
        <v>-24</v>
      </c>
      <c r="AEI21">
        <v>17</v>
      </c>
      <c r="AEJ21">
        <v>-64</v>
      </c>
      <c r="AEK21">
        <v>42</v>
      </c>
      <c r="AEL21">
        <v>52</v>
      </c>
      <c r="AEM21">
        <v>88</v>
      </c>
      <c r="AEN21">
        <v>-2</v>
      </c>
      <c r="AEO21">
        <v>23</v>
      </c>
      <c r="AEP21">
        <v>-27</v>
      </c>
      <c r="AER21">
        <v>12</v>
      </c>
      <c r="AES21" t="s">
        <v>22</v>
      </c>
      <c r="AET21">
        <v>7107.0041516338306</v>
      </c>
      <c r="AEU21">
        <v>7166.8484345312354</v>
      </c>
      <c r="AEV21">
        <v>9032.263462726798</v>
      </c>
      <c r="AEW21">
        <v>6224.8665095543529</v>
      </c>
      <c r="AEX21">
        <v>968.2454847986013</v>
      </c>
      <c r="AEY21">
        <v>2848.5799781731985</v>
      </c>
      <c r="AEZ21">
        <v>4078.9839942097838</v>
      </c>
      <c r="AFA21">
        <v>4534.1218812525185</v>
      </c>
      <c r="AFB21">
        <v>5056.7417031016948</v>
      </c>
      <c r="AFC21">
        <v>5594.3329939374034</v>
      </c>
      <c r="AFD21">
        <v>5444.815594624818</v>
      </c>
      <c r="AFE21">
        <v>4952.4511854583507</v>
      </c>
      <c r="AFF21">
        <v>4571.5826379701484</v>
      </c>
      <c r="AFG21">
        <v>4392.8069830652703</v>
      </c>
      <c r="AFH21">
        <v>4029.3654583317416</v>
      </c>
      <c r="AFI21">
        <v>14973.869096241762</v>
      </c>
      <c r="AFK21">
        <v>12</v>
      </c>
      <c r="AFL21" t="s">
        <v>22</v>
      </c>
      <c r="AFM21">
        <v>12126.702150675717</v>
      </c>
      <c r="AFN21">
        <v>12483.901995509577</v>
      </c>
      <c r="AFO21">
        <v>13701.969326691695</v>
      </c>
      <c r="AFP21">
        <v>7460.0715828922221</v>
      </c>
      <c r="AFQ21">
        <v>2855.3339059653454</v>
      </c>
      <c r="AFR21">
        <v>2840.812466825053</v>
      </c>
      <c r="AFS21">
        <v>2910.5952834241539</v>
      </c>
      <c r="AFT21">
        <v>2948.504267936104</v>
      </c>
      <c r="AFU21">
        <v>2981.7836393478156</v>
      </c>
      <c r="AFV21">
        <v>3077.3981173472034</v>
      </c>
      <c r="AFW21">
        <v>3217.1389781304179</v>
      </c>
      <c r="AFX21">
        <v>3222.5212745858148</v>
      </c>
      <c r="AFY21">
        <v>3230.7788672407642</v>
      </c>
      <c r="AFZ21">
        <v>4470.0032185826394</v>
      </c>
      <c r="AGA21">
        <v>4473.9272711911781</v>
      </c>
      <c r="AGB21">
        <v>14920.739474481888</v>
      </c>
      <c r="AGD21">
        <v>12</v>
      </c>
      <c r="AGE21" t="s">
        <v>22</v>
      </c>
      <c r="AGF21">
        <v>-5019.6979990418868</v>
      </c>
      <c r="AGG21">
        <v>-5317.0535609783419</v>
      </c>
      <c r="AGH21">
        <v>-4669.7058639648967</v>
      </c>
      <c r="AGI21">
        <v>-1235.2050733378692</v>
      </c>
      <c r="AGJ21">
        <v>-1887.088421166744</v>
      </c>
      <c r="AGK21">
        <v>7.76751134814549</v>
      </c>
      <c r="AGL21">
        <v>1168.3887107856299</v>
      </c>
      <c r="AGM21">
        <v>1585.6176133164145</v>
      </c>
      <c r="AGN21">
        <v>2074.9580637538793</v>
      </c>
      <c r="AGO21">
        <v>2516.9348765902</v>
      </c>
      <c r="AGP21">
        <v>2227.6766164944002</v>
      </c>
      <c r="AGQ21">
        <v>1729.9299108725359</v>
      </c>
      <c r="AGR21">
        <v>1340.8037707293843</v>
      </c>
      <c r="AGS21">
        <v>-77.196235517369132</v>
      </c>
      <c r="AGT21">
        <v>-444.56181285943649</v>
      </c>
      <c r="AGU21">
        <v>53.129621759873771</v>
      </c>
    </row>
    <row r="22" spans="2:879" x14ac:dyDescent="0.25">
      <c r="B22">
        <v>13</v>
      </c>
      <c r="C22" t="s">
        <v>23</v>
      </c>
      <c r="D22">
        <v>2269</v>
      </c>
      <c r="E22">
        <v>2155</v>
      </c>
      <c r="F22">
        <v>2148</v>
      </c>
      <c r="G22">
        <v>2142</v>
      </c>
      <c r="H22">
        <v>2129</v>
      </c>
      <c r="I22">
        <v>2121</v>
      </c>
      <c r="J22">
        <v>2113</v>
      </c>
      <c r="K22">
        <v>2101</v>
      </c>
      <c r="L22">
        <v>2094</v>
      </c>
      <c r="M22">
        <v>2082</v>
      </c>
      <c r="N22">
        <v>2074</v>
      </c>
      <c r="O22">
        <v>2064</v>
      </c>
      <c r="P22">
        <v>2060</v>
      </c>
      <c r="R22">
        <v>13</v>
      </c>
      <c r="S22" t="s">
        <v>23</v>
      </c>
      <c r="T22">
        <v>13761</v>
      </c>
      <c r="U22">
        <v>13103</v>
      </c>
      <c r="V22">
        <v>12330</v>
      </c>
      <c r="W22">
        <v>11715</v>
      </c>
      <c r="X22">
        <v>11238</v>
      </c>
      <c r="Y22">
        <v>11004</v>
      </c>
      <c r="Z22">
        <v>10860</v>
      </c>
      <c r="AA22">
        <v>10817</v>
      </c>
      <c r="AB22">
        <v>10769</v>
      </c>
      <c r="AC22">
        <v>10722</v>
      </c>
      <c r="AD22">
        <v>10669</v>
      </c>
      <c r="AE22">
        <v>10623</v>
      </c>
      <c r="AF22">
        <v>10577</v>
      </c>
      <c r="AH22">
        <v>13</v>
      </c>
      <c r="AI22" t="s">
        <v>23</v>
      </c>
      <c r="AJ22">
        <v>3057</v>
      </c>
      <c r="AK22">
        <v>2976</v>
      </c>
      <c r="AL22">
        <v>2976</v>
      </c>
      <c r="AM22">
        <v>2818</v>
      </c>
      <c r="AN22">
        <v>2681</v>
      </c>
      <c r="AO22">
        <v>2427</v>
      </c>
      <c r="AP22">
        <v>2322</v>
      </c>
      <c r="AQ22">
        <v>2216</v>
      </c>
      <c r="AR22">
        <v>2206</v>
      </c>
      <c r="AS22">
        <v>2202</v>
      </c>
      <c r="AT22">
        <v>2193</v>
      </c>
      <c r="AU22">
        <v>2181</v>
      </c>
      <c r="AV22">
        <v>2172</v>
      </c>
      <c r="AX22">
        <v>13</v>
      </c>
      <c r="AY22" t="s">
        <v>23</v>
      </c>
      <c r="AZ22">
        <v>19008</v>
      </c>
      <c r="BA22">
        <v>18899</v>
      </c>
      <c r="BB22">
        <v>18769</v>
      </c>
      <c r="BC22">
        <v>18643</v>
      </c>
      <c r="BD22">
        <v>18268</v>
      </c>
      <c r="BE22">
        <v>17749</v>
      </c>
      <c r="BF22">
        <v>17042</v>
      </c>
      <c r="BG22">
        <v>16316</v>
      </c>
      <c r="BH22">
        <v>15562</v>
      </c>
      <c r="BI22">
        <v>14807</v>
      </c>
      <c r="BJ22">
        <v>14201</v>
      </c>
      <c r="BK22">
        <v>13722</v>
      </c>
      <c r="BL22">
        <v>13475</v>
      </c>
      <c r="BN22">
        <v>13</v>
      </c>
      <c r="BO22" t="s">
        <v>23</v>
      </c>
      <c r="BP22">
        <v>8972</v>
      </c>
      <c r="BQ22">
        <v>9160</v>
      </c>
      <c r="BR22">
        <v>9315</v>
      </c>
      <c r="BS22">
        <v>9462</v>
      </c>
      <c r="BT22">
        <v>9491</v>
      </c>
      <c r="BU22">
        <v>9582</v>
      </c>
      <c r="BV22">
        <v>9622</v>
      </c>
      <c r="BW22">
        <v>9488</v>
      </c>
      <c r="BX22">
        <v>9270</v>
      </c>
      <c r="BY22">
        <v>9108</v>
      </c>
      <c r="BZ22">
        <v>8870</v>
      </c>
      <c r="CA22">
        <v>8582</v>
      </c>
      <c r="CB22">
        <v>8050</v>
      </c>
      <c r="CD22">
        <v>13</v>
      </c>
      <c r="CE22" t="s">
        <v>23</v>
      </c>
      <c r="CF22">
        <v>8805</v>
      </c>
      <c r="CG22">
        <v>8871</v>
      </c>
      <c r="CH22">
        <v>8997</v>
      </c>
      <c r="CI22">
        <v>9080</v>
      </c>
      <c r="CJ22">
        <v>9272</v>
      </c>
      <c r="CK22">
        <v>9427</v>
      </c>
      <c r="CL22">
        <v>9566</v>
      </c>
      <c r="CM22">
        <v>9599</v>
      </c>
      <c r="CN22">
        <v>9691</v>
      </c>
      <c r="CO22">
        <v>9729</v>
      </c>
      <c r="CP22">
        <v>9597</v>
      </c>
      <c r="CQ22">
        <v>9385</v>
      </c>
      <c r="CR22">
        <v>9220</v>
      </c>
      <c r="CT22">
        <v>13</v>
      </c>
      <c r="CU22" t="s">
        <v>23</v>
      </c>
      <c r="CV22">
        <v>17666</v>
      </c>
      <c r="CW22">
        <v>17324</v>
      </c>
      <c r="CX22">
        <v>16922</v>
      </c>
      <c r="CY22">
        <v>16854</v>
      </c>
      <c r="CZ22">
        <v>16924</v>
      </c>
      <c r="DA22">
        <v>16914</v>
      </c>
      <c r="DB22">
        <v>16976</v>
      </c>
      <c r="DC22">
        <v>17277</v>
      </c>
      <c r="DD22">
        <v>17526</v>
      </c>
      <c r="DE22">
        <v>17676</v>
      </c>
      <c r="DF22">
        <v>17884</v>
      </c>
      <c r="DG22">
        <v>18082</v>
      </c>
      <c r="DH22">
        <v>18095</v>
      </c>
      <c r="DJ22">
        <v>13</v>
      </c>
      <c r="DK22" t="s">
        <v>23</v>
      </c>
      <c r="DL22">
        <v>139176</v>
      </c>
      <c r="DM22">
        <v>138579</v>
      </c>
      <c r="DN22">
        <v>138007</v>
      </c>
      <c r="DO22">
        <v>137232</v>
      </c>
      <c r="DP22">
        <v>136375</v>
      </c>
      <c r="DQ22">
        <v>135835</v>
      </c>
      <c r="DR22">
        <v>135083</v>
      </c>
      <c r="DS22">
        <v>134374</v>
      </c>
      <c r="DT22">
        <v>133568</v>
      </c>
      <c r="DU22">
        <v>133017</v>
      </c>
      <c r="DV22">
        <v>132483</v>
      </c>
      <c r="DW22">
        <v>132168</v>
      </c>
      <c r="DX22">
        <v>132092</v>
      </c>
      <c r="DZ22">
        <v>13</v>
      </c>
      <c r="EA22" t="s">
        <v>23</v>
      </c>
      <c r="EB22">
        <v>35873</v>
      </c>
      <c r="EC22">
        <v>36726</v>
      </c>
      <c r="ED22">
        <v>36890</v>
      </c>
      <c r="EE22">
        <v>36647</v>
      </c>
      <c r="EF22">
        <v>36284</v>
      </c>
      <c r="EG22">
        <v>35631</v>
      </c>
      <c r="EH22">
        <v>35254</v>
      </c>
      <c r="EI22">
        <v>34913</v>
      </c>
      <c r="EJ22">
        <v>34989</v>
      </c>
      <c r="EK22">
        <v>34729</v>
      </c>
      <c r="EL22">
        <v>34679</v>
      </c>
      <c r="EM22">
        <v>34343</v>
      </c>
      <c r="EN22">
        <v>33947</v>
      </c>
      <c r="EP22">
        <v>13</v>
      </c>
      <c r="EQ22" t="s">
        <v>23</v>
      </c>
      <c r="ER22">
        <v>19180</v>
      </c>
      <c r="ES22">
        <v>19512</v>
      </c>
      <c r="ET22">
        <v>20428</v>
      </c>
      <c r="EU22">
        <v>21649</v>
      </c>
      <c r="EV22">
        <v>22942</v>
      </c>
      <c r="EW22">
        <v>24191</v>
      </c>
      <c r="EX22">
        <v>25283</v>
      </c>
      <c r="EY22">
        <v>26513</v>
      </c>
      <c r="EZ22">
        <v>26878</v>
      </c>
      <c r="FA22">
        <v>28116</v>
      </c>
      <c r="FB22">
        <v>28784</v>
      </c>
      <c r="FC22">
        <v>29515</v>
      </c>
      <c r="FD22">
        <v>29758</v>
      </c>
      <c r="FF22">
        <v>13</v>
      </c>
      <c r="FG22" t="s">
        <v>23</v>
      </c>
      <c r="FH22">
        <v>7754</v>
      </c>
      <c r="FI22">
        <v>7888</v>
      </c>
      <c r="FJ22">
        <v>8053</v>
      </c>
      <c r="FK22">
        <v>8220</v>
      </c>
      <c r="FL22">
        <v>8467</v>
      </c>
      <c r="FM22">
        <v>8787</v>
      </c>
      <c r="FN22">
        <v>9149</v>
      </c>
      <c r="FO22">
        <v>9243</v>
      </c>
      <c r="FP22">
        <v>9859</v>
      </c>
      <c r="FQ22">
        <v>9773</v>
      </c>
      <c r="FR22">
        <v>10043</v>
      </c>
      <c r="FS22">
        <v>10307</v>
      </c>
      <c r="FT22">
        <v>10977</v>
      </c>
      <c r="FV22">
        <v>13</v>
      </c>
      <c r="FW22" t="s">
        <v>23</v>
      </c>
      <c r="FX22">
        <v>275521</v>
      </c>
      <c r="FY22">
        <v>275193</v>
      </c>
      <c r="FZ22">
        <v>274835</v>
      </c>
      <c r="GA22">
        <v>274462</v>
      </c>
      <c r="GB22">
        <v>274071</v>
      </c>
      <c r="GC22">
        <v>273668</v>
      </c>
      <c r="GD22">
        <v>273270</v>
      </c>
      <c r="GE22">
        <v>272857</v>
      </c>
      <c r="GF22">
        <v>272412</v>
      </c>
      <c r="GG22">
        <v>271961</v>
      </c>
      <c r="GH22">
        <v>271477</v>
      </c>
      <c r="GI22">
        <v>270972</v>
      </c>
      <c r="GJ22">
        <v>270423</v>
      </c>
      <c r="GL22">
        <v>13</v>
      </c>
      <c r="GM22" t="s">
        <v>23</v>
      </c>
      <c r="GN22">
        <v>3227</v>
      </c>
      <c r="GO22">
        <v>3097</v>
      </c>
      <c r="GP22">
        <v>3110</v>
      </c>
      <c r="GQ22">
        <v>3175</v>
      </c>
      <c r="GR22">
        <v>2930</v>
      </c>
      <c r="GS22">
        <v>2949</v>
      </c>
      <c r="GT22">
        <v>2997</v>
      </c>
      <c r="GU22">
        <v>2879</v>
      </c>
      <c r="GV22">
        <v>2871</v>
      </c>
      <c r="GW22">
        <v>2920</v>
      </c>
      <c r="GX22">
        <v>2862</v>
      </c>
      <c r="GY22">
        <v>2906</v>
      </c>
      <c r="GZ22">
        <v>3075</v>
      </c>
      <c r="HA22">
        <v>3231</v>
      </c>
      <c r="HB22">
        <v>3221</v>
      </c>
      <c r="HC22">
        <v>3373</v>
      </c>
      <c r="HD22">
        <v>3313</v>
      </c>
      <c r="HE22">
        <v>3489</v>
      </c>
      <c r="HF22">
        <v>3402</v>
      </c>
      <c r="HG22">
        <v>3610</v>
      </c>
      <c r="HH22">
        <v>3595</v>
      </c>
      <c r="HI22">
        <v>3770</v>
      </c>
      <c r="HJ22">
        <v>3429</v>
      </c>
      <c r="HK22">
        <v>3648</v>
      </c>
      <c r="HL22">
        <v>3719</v>
      </c>
      <c r="HM22">
        <v>3759</v>
      </c>
      <c r="HN22">
        <v>3640</v>
      </c>
      <c r="HO22">
        <v>3589</v>
      </c>
      <c r="HP22">
        <v>3338</v>
      </c>
      <c r="HQ22">
        <v>3344</v>
      </c>
      <c r="HR22">
        <v>3217</v>
      </c>
      <c r="HS22">
        <v>3242</v>
      </c>
      <c r="HT22">
        <v>3325</v>
      </c>
      <c r="HU22">
        <v>3273</v>
      </c>
      <c r="HV22">
        <v>3224</v>
      </c>
      <c r="HW22">
        <v>3109</v>
      </c>
      <c r="HX22">
        <v>2797</v>
      </c>
      <c r="HY22">
        <v>2889</v>
      </c>
      <c r="HZ22">
        <v>2975</v>
      </c>
      <c r="IA22">
        <v>2982</v>
      </c>
      <c r="IB22">
        <v>3119</v>
      </c>
      <c r="IC22">
        <v>3345</v>
      </c>
      <c r="ID22">
        <v>3238</v>
      </c>
      <c r="IE22">
        <v>3465</v>
      </c>
      <c r="IF22">
        <v>3413</v>
      </c>
      <c r="IG22">
        <v>3539</v>
      </c>
      <c r="IH22">
        <v>3798</v>
      </c>
      <c r="II22">
        <v>3772</v>
      </c>
      <c r="IJ22">
        <v>3942</v>
      </c>
      <c r="IK22">
        <v>3840</v>
      </c>
      <c r="IL22">
        <v>3868</v>
      </c>
      <c r="IM22">
        <v>3718</v>
      </c>
      <c r="IN22">
        <v>3916</v>
      </c>
      <c r="IO22">
        <v>3877</v>
      </c>
      <c r="IP22">
        <v>3962</v>
      </c>
      <c r="IQ22">
        <v>3956</v>
      </c>
      <c r="IR22">
        <v>3895</v>
      </c>
      <c r="IS22">
        <v>3999</v>
      </c>
      <c r="IT22">
        <v>3790</v>
      </c>
      <c r="IU22">
        <v>4151</v>
      </c>
      <c r="IV22">
        <v>4217</v>
      </c>
      <c r="IW22">
        <v>4333</v>
      </c>
      <c r="IX22">
        <v>4200</v>
      </c>
      <c r="IY22">
        <v>3991</v>
      </c>
      <c r="IZ22">
        <v>3581</v>
      </c>
      <c r="JA22">
        <v>2800</v>
      </c>
      <c r="JB22">
        <v>2745</v>
      </c>
      <c r="JC22">
        <v>2149</v>
      </c>
      <c r="JD22">
        <v>3300</v>
      </c>
      <c r="JE22">
        <v>2322</v>
      </c>
      <c r="JF22">
        <v>2742</v>
      </c>
      <c r="JG22">
        <v>2564</v>
      </c>
      <c r="JH22">
        <v>2365</v>
      </c>
      <c r="JI22">
        <v>2223</v>
      </c>
      <c r="JJ22">
        <v>2167</v>
      </c>
      <c r="JK22">
        <v>2031</v>
      </c>
      <c r="JL22">
        <v>1914</v>
      </c>
      <c r="JM22">
        <v>2007</v>
      </c>
      <c r="JN22">
        <v>1882</v>
      </c>
      <c r="JO22">
        <v>1886</v>
      </c>
      <c r="JP22">
        <v>1751</v>
      </c>
      <c r="JQ22">
        <v>1644</v>
      </c>
      <c r="JR22">
        <v>1511</v>
      </c>
      <c r="JS22">
        <v>1359</v>
      </c>
      <c r="JT22">
        <v>1273</v>
      </c>
      <c r="JU22">
        <v>1097</v>
      </c>
      <c r="JV22">
        <v>960</v>
      </c>
      <c r="JW22">
        <v>772</v>
      </c>
      <c r="JX22">
        <v>715</v>
      </c>
      <c r="JY22">
        <v>590</v>
      </c>
      <c r="JZ22">
        <v>374</v>
      </c>
      <c r="KA22">
        <v>335</v>
      </c>
      <c r="KB22">
        <v>252</v>
      </c>
      <c r="KC22">
        <v>188</v>
      </c>
      <c r="KD22">
        <v>135</v>
      </c>
      <c r="KE22">
        <v>108</v>
      </c>
      <c r="KF22">
        <v>66</v>
      </c>
      <c r="KG22">
        <v>56</v>
      </c>
      <c r="KH22">
        <v>25</v>
      </c>
      <c r="KI22">
        <v>18</v>
      </c>
      <c r="KJ22">
        <v>32</v>
      </c>
      <c r="KL22">
        <v>13</v>
      </c>
      <c r="KM22" t="s">
        <v>23</v>
      </c>
      <c r="KN22">
        <v>2269</v>
      </c>
      <c r="KO22">
        <v>2370</v>
      </c>
      <c r="KP22">
        <v>2647</v>
      </c>
      <c r="KQ22">
        <v>2801</v>
      </c>
      <c r="KR22">
        <v>2970</v>
      </c>
      <c r="KS22">
        <v>2973</v>
      </c>
      <c r="KT22">
        <v>3057</v>
      </c>
      <c r="KU22">
        <v>3142</v>
      </c>
      <c r="KV22">
        <v>3214</v>
      </c>
      <c r="KW22">
        <v>3210</v>
      </c>
      <c r="KX22">
        <v>3117</v>
      </c>
      <c r="KY22">
        <v>3131</v>
      </c>
      <c r="KZ22">
        <v>3194</v>
      </c>
      <c r="LA22">
        <v>2977</v>
      </c>
      <c r="LB22">
        <v>2984</v>
      </c>
      <c r="LC22">
        <v>3011</v>
      </c>
      <c r="LD22">
        <v>2909</v>
      </c>
      <c r="LE22">
        <v>2886</v>
      </c>
      <c r="LF22">
        <v>3010</v>
      </c>
      <c r="LG22">
        <v>3148</v>
      </c>
      <c r="LH22">
        <v>3309</v>
      </c>
      <c r="LI22">
        <v>3486</v>
      </c>
      <c r="LJ22">
        <v>3858</v>
      </c>
      <c r="LK22">
        <v>3865</v>
      </c>
      <c r="LL22">
        <v>3889</v>
      </c>
      <c r="LM22">
        <v>3681</v>
      </c>
      <c r="LN22">
        <v>3699</v>
      </c>
      <c r="LO22">
        <v>3505</v>
      </c>
      <c r="LP22">
        <v>3401</v>
      </c>
      <c r="LQ22">
        <v>3360</v>
      </c>
      <c r="LR22">
        <v>3318</v>
      </c>
      <c r="LS22">
        <v>3062</v>
      </c>
      <c r="LT22">
        <v>3209</v>
      </c>
      <c r="LU22">
        <v>3277</v>
      </c>
      <c r="LV22">
        <v>3477</v>
      </c>
      <c r="LW22">
        <v>3396</v>
      </c>
      <c r="LX22">
        <v>3430</v>
      </c>
      <c r="LY22">
        <v>3234</v>
      </c>
      <c r="LZ22">
        <v>3295</v>
      </c>
      <c r="MA22">
        <v>3191</v>
      </c>
      <c r="MB22">
        <v>3257</v>
      </c>
      <c r="MC22">
        <v>3308</v>
      </c>
      <c r="MD22">
        <v>3261</v>
      </c>
      <c r="ME22">
        <v>3185</v>
      </c>
      <c r="MF22">
        <v>3086</v>
      </c>
      <c r="MG22">
        <v>2820</v>
      </c>
      <c r="MH22">
        <v>2872</v>
      </c>
      <c r="MI22">
        <v>2934</v>
      </c>
      <c r="MJ22">
        <v>2973</v>
      </c>
      <c r="MK22">
        <v>3102</v>
      </c>
      <c r="ML22">
        <v>3284</v>
      </c>
      <c r="MM22">
        <v>3189</v>
      </c>
      <c r="MN22">
        <v>3393</v>
      </c>
      <c r="MO22">
        <v>3383</v>
      </c>
      <c r="MP22">
        <v>3486</v>
      </c>
      <c r="MQ22">
        <v>3719</v>
      </c>
      <c r="MR22">
        <v>3667</v>
      </c>
      <c r="MS22">
        <v>3823</v>
      </c>
      <c r="MT22">
        <v>3691</v>
      </c>
      <c r="MU22">
        <v>3748</v>
      </c>
      <c r="MV22">
        <v>3548</v>
      </c>
      <c r="MW22">
        <v>3771</v>
      </c>
      <c r="MX22">
        <v>3690</v>
      </c>
      <c r="MY22">
        <v>3769</v>
      </c>
      <c r="MZ22">
        <v>3793</v>
      </c>
      <c r="NA22">
        <v>3664</v>
      </c>
      <c r="NB22">
        <v>3838</v>
      </c>
      <c r="NC22">
        <v>3581</v>
      </c>
      <c r="ND22">
        <v>3889</v>
      </c>
      <c r="NE22">
        <v>3937</v>
      </c>
      <c r="NF22">
        <v>3972</v>
      </c>
      <c r="NG22">
        <v>3835</v>
      </c>
      <c r="NH22">
        <v>3572</v>
      </c>
      <c r="NI22">
        <v>3150</v>
      </c>
      <c r="NJ22">
        <v>2435</v>
      </c>
      <c r="NK22">
        <v>2380</v>
      </c>
      <c r="NL22">
        <v>1807</v>
      </c>
      <c r="NM22">
        <v>2729</v>
      </c>
      <c r="NN22">
        <v>1889</v>
      </c>
      <c r="NO22">
        <v>2174</v>
      </c>
      <c r="NP22">
        <v>1992</v>
      </c>
      <c r="NQ22">
        <v>1793</v>
      </c>
      <c r="NR22">
        <v>1601</v>
      </c>
      <c r="NS22">
        <v>1485</v>
      </c>
      <c r="NT22">
        <v>1330</v>
      </c>
      <c r="NU22">
        <v>1216</v>
      </c>
      <c r="NV22">
        <v>1172</v>
      </c>
      <c r="NW22">
        <v>1007</v>
      </c>
      <c r="NX22">
        <v>939</v>
      </c>
      <c r="NY22">
        <v>784</v>
      </c>
      <c r="NZ22">
        <v>647</v>
      </c>
      <c r="OA22">
        <v>490</v>
      </c>
      <c r="OB22">
        <v>426</v>
      </c>
      <c r="OC22">
        <v>338</v>
      </c>
      <c r="OD22">
        <v>247</v>
      </c>
      <c r="OE22">
        <v>177</v>
      </c>
      <c r="OF22">
        <v>99</v>
      </c>
      <c r="OG22">
        <v>93</v>
      </c>
      <c r="OH22">
        <v>43</v>
      </c>
      <c r="OI22">
        <v>23</v>
      </c>
      <c r="OJ22">
        <v>53</v>
      </c>
      <c r="OL22">
        <v>13</v>
      </c>
      <c r="OM22" t="s">
        <v>23</v>
      </c>
      <c r="ON22">
        <v>2060</v>
      </c>
      <c r="OO22">
        <v>2073</v>
      </c>
      <c r="OP22">
        <v>2095</v>
      </c>
      <c r="OQ22">
        <v>2115</v>
      </c>
      <c r="OR22">
        <v>2140</v>
      </c>
      <c r="OS22">
        <v>2154</v>
      </c>
      <c r="OT22">
        <v>2172</v>
      </c>
      <c r="OU22">
        <v>2186</v>
      </c>
      <c r="OV22">
        <v>2211</v>
      </c>
      <c r="OW22">
        <v>2223</v>
      </c>
      <c r="OX22">
        <v>2240</v>
      </c>
      <c r="OY22">
        <v>2256</v>
      </c>
      <c r="OZ22">
        <v>2359</v>
      </c>
      <c r="PA22">
        <v>2472</v>
      </c>
      <c r="PB22">
        <v>2716</v>
      </c>
      <c r="PC22">
        <v>2862</v>
      </c>
      <c r="PD22">
        <v>3015</v>
      </c>
      <c r="PE22">
        <v>3042</v>
      </c>
      <c r="PF22">
        <v>3163</v>
      </c>
      <c r="PG22">
        <v>3360</v>
      </c>
      <c r="PH22">
        <v>3602</v>
      </c>
      <c r="PI22">
        <v>3745</v>
      </c>
      <c r="PJ22">
        <v>3693</v>
      </c>
      <c r="PK22">
        <v>3695</v>
      </c>
      <c r="PL22">
        <v>3679</v>
      </c>
      <c r="PM22">
        <v>3497</v>
      </c>
      <c r="PN22">
        <v>3411</v>
      </c>
      <c r="PO22">
        <v>3282</v>
      </c>
      <c r="PP22">
        <v>3165</v>
      </c>
      <c r="PQ22">
        <v>3151</v>
      </c>
      <c r="PR22">
        <v>3162</v>
      </c>
      <c r="PS22">
        <v>3191</v>
      </c>
      <c r="PT22">
        <v>3122</v>
      </c>
      <c r="PU22">
        <v>3168</v>
      </c>
      <c r="PV22">
        <v>3316</v>
      </c>
      <c r="PW22">
        <v>3370</v>
      </c>
      <c r="PX22">
        <v>3429</v>
      </c>
      <c r="PY22">
        <v>3364</v>
      </c>
      <c r="PZ22">
        <v>3448</v>
      </c>
      <c r="QA22">
        <v>3368</v>
      </c>
      <c r="QB22">
        <v>3345</v>
      </c>
      <c r="QC22">
        <v>3303</v>
      </c>
      <c r="QD22">
        <v>3299</v>
      </c>
      <c r="QE22">
        <v>3076</v>
      </c>
      <c r="QF22">
        <v>3199</v>
      </c>
      <c r="QG22">
        <v>3271</v>
      </c>
      <c r="QH22">
        <v>3447</v>
      </c>
      <c r="QI22">
        <v>3377</v>
      </c>
      <c r="QJ22">
        <v>3388</v>
      </c>
      <c r="QK22">
        <v>3203</v>
      </c>
      <c r="QL22">
        <v>3241</v>
      </c>
      <c r="QM22">
        <v>3147</v>
      </c>
      <c r="QN22">
        <v>3194</v>
      </c>
      <c r="QO22">
        <v>3242</v>
      </c>
      <c r="QP22">
        <v>3195</v>
      </c>
      <c r="QQ22">
        <v>3123</v>
      </c>
      <c r="QR22">
        <v>3015</v>
      </c>
      <c r="QS22">
        <v>2755</v>
      </c>
      <c r="QT22">
        <v>2804</v>
      </c>
      <c r="QU22">
        <v>2852</v>
      </c>
      <c r="QV22">
        <v>2902</v>
      </c>
      <c r="QW22">
        <v>3020</v>
      </c>
      <c r="QX22">
        <v>3178</v>
      </c>
      <c r="QY22">
        <v>3109</v>
      </c>
      <c r="QZ22">
        <v>3284</v>
      </c>
      <c r="RA22">
        <v>3261</v>
      </c>
      <c r="RB22">
        <v>3351</v>
      </c>
      <c r="RC22">
        <v>3535</v>
      </c>
      <c r="RD22">
        <v>3469</v>
      </c>
      <c r="RE22">
        <v>3566</v>
      </c>
      <c r="RF22">
        <v>3430</v>
      </c>
      <c r="RG22">
        <v>3445</v>
      </c>
      <c r="RH22">
        <v>3227</v>
      </c>
      <c r="RI22">
        <v>3383</v>
      </c>
      <c r="RJ22">
        <v>3280</v>
      </c>
      <c r="RK22">
        <v>3280</v>
      </c>
      <c r="RL22">
        <v>3245</v>
      </c>
      <c r="RM22">
        <v>3080</v>
      </c>
      <c r="RN22">
        <v>3150</v>
      </c>
      <c r="RO22">
        <v>2879</v>
      </c>
      <c r="RP22">
        <v>3041</v>
      </c>
      <c r="RQ22">
        <v>3005</v>
      </c>
      <c r="RR22">
        <v>2921</v>
      </c>
      <c r="RS22">
        <v>2727</v>
      </c>
      <c r="RT22">
        <v>2430</v>
      </c>
      <c r="RU22">
        <v>2034</v>
      </c>
      <c r="RV22">
        <v>1491</v>
      </c>
      <c r="RW22">
        <v>1348</v>
      </c>
      <c r="RX22">
        <v>932</v>
      </c>
      <c r="RY22">
        <v>1280</v>
      </c>
      <c r="RZ22">
        <v>794</v>
      </c>
      <c r="SA22">
        <v>802</v>
      </c>
      <c r="SB22">
        <v>632</v>
      </c>
      <c r="SC22">
        <v>482</v>
      </c>
      <c r="SD22">
        <v>358</v>
      </c>
      <c r="SE22">
        <v>260</v>
      </c>
      <c r="SF22">
        <v>196</v>
      </c>
      <c r="SG22">
        <v>124</v>
      </c>
      <c r="SH22">
        <v>96</v>
      </c>
      <c r="SI22">
        <v>57</v>
      </c>
      <c r="SJ22">
        <v>91</v>
      </c>
      <c r="SL22">
        <v>13</v>
      </c>
      <c r="SM22" t="s">
        <v>23</v>
      </c>
      <c r="SN22">
        <v>0</v>
      </c>
      <c r="SO22">
        <v>-591746.24980804697</v>
      </c>
      <c r="SP22">
        <v>-1176197.4282151312</v>
      </c>
      <c r="SQ22">
        <v>-1747576.2472433264</v>
      </c>
      <c r="SR22">
        <v>-2309372.693556603</v>
      </c>
      <c r="SS22">
        <v>-2866109.4457239448</v>
      </c>
      <c r="ST22">
        <v>-3406705.5978934406</v>
      </c>
      <c r="SU22">
        <v>-3942149.0971022514</v>
      </c>
      <c r="SV22">
        <v>-4477565.7721788492</v>
      </c>
      <c r="SW22">
        <v>-4999655.3541398644</v>
      </c>
      <c r="SX22">
        <v>-5530427.3098057732</v>
      </c>
      <c r="SY22">
        <v>-6054248.6869613556</v>
      </c>
      <c r="SZ22">
        <v>-6586340.4856002964</v>
      </c>
      <c r="TA22">
        <v>0</v>
      </c>
      <c r="TB22">
        <v>-6725118.3136279723</v>
      </c>
      <c r="TC22">
        <v>-12931566.332808387</v>
      </c>
      <c r="TD22">
        <v>-19105345.21137891</v>
      </c>
      <c r="TE22">
        <v>-23841412.742856786</v>
      </c>
      <c r="TF22">
        <v>-27800859.663276583</v>
      </c>
      <c r="TG22">
        <v>-29847156.340935837</v>
      </c>
      <c r="TH22">
        <v>-31153828.571647275</v>
      </c>
      <c r="TI22">
        <v>-31687579.004024897</v>
      </c>
      <c r="TJ22">
        <v>-32177189.909206733</v>
      </c>
      <c r="TK22">
        <v>-32713688.077289019</v>
      </c>
      <c r="TL22">
        <v>-33285720.167941798</v>
      </c>
      <c r="TM22">
        <v>-33744963.290075615</v>
      </c>
      <c r="TN22">
        <v>0</v>
      </c>
      <c r="TO22">
        <v>171032.23954027868</v>
      </c>
      <c r="TP22">
        <v>149418.58049732615</v>
      </c>
      <c r="TQ22">
        <v>-269310.72333887499</v>
      </c>
      <c r="TR22">
        <v>-3901036.3271312052</v>
      </c>
      <c r="TS22">
        <v>-7936963.2630215995</v>
      </c>
      <c r="TT22">
        <v>-14197769.777276492</v>
      </c>
      <c r="TU22">
        <v>-22329452.299331527</v>
      </c>
      <c r="TV22">
        <v>-31404820.260709427</v>
      </c>
      <c r="TW22">
        <v>-40130975.33593554</v>
      </c>
      <c r="TX22">
        <v>-48263491.533924006</v>
      </c>
      <c r="TY22">
        <v>-55973031.839028016</v>
      </c>
      <c r="TZ22">
        <v>-63484116.116152719</v>
      </c>
      <c r="UA22">
        <v>0</v>
      </c>
      <c r="UB22">
        <v>41983.226185797976</v>
      </c>
      <c r="UC22">
        <v>31270.642860777501</v>
      </c>
      <c r="UD22">
        <v>15748.61553630128</v>
      </c>
      <c r="UE22">
        <v>108926.58397584973</v>
      </c>
      <c r="UF22">
        <v>150270.0326651049</v>
      </c>
      <c r="UG22">
        <v>130829.57979666756</v>
      </c>
      <c r="UH22">
        <v>119063.29769467399</v>
      </c>
      <c r="UI22">
        <v>102738.36736093054</v>
      </c>
      <c r="UJ22">
        <v>-65866.865135713131</v>
      </c>
      <c r="UK22">
        <v>-242154.76499608136</v>
      </c>
      <c r="UL22">
        <v>-454749.28519938485</v>
      </c>
      <c r="UM22">
        <v>-736407.25006407942</v>
      </c>
      <c r="UN22">
        <v>0</v>
      </c>
      <c r="UO22">
        <v>319575.93443850212</v>
      </c>
      <c r="UP22">
        <v>1119730.6537591405</v>
      </c>
      <c r="UQ22">
        <v>2069000.9839628979</v>
      </c>
      <c r="UR22">
        <v>3320061.9784650095</v>
      </c>
      <c r="US22">
        <v>4572526.2075744728</v>
      </c>
      <c r="UT22">
        <v>5930297.8067850731</v>
      </c>
      <c r="UU22">
        <v>6811279.7345022326</v>
      </c>
      <c r="UV22">
        <v>8246814.2479648218</v>
      </c>
      <c r="UW22">
        <v>8740237.2283078283</v>
      </c>
      <c r="UX22">
        <v>9616226.4831110016</v>
      </c>
      <c r="UY22">
        <v>10420850.074149486</v>
      </c>
      <c r="UZ22">
        <v>11744513.007980177</v>
      </c>
      <c r="VA22">
        <v>0</v>
      </c>
      <c r="VB22">
        <v>540049.87619299127</v>
      </c>
      <c r="VC22">
        <v>1317653.1190816755</v>
      </c>
      <c r="VD22">
        <v>2211994.0237712651</v>
      </c>
      <c r="VE22">
        <v>3279643.0418774984</v>
      </c>
      <c r="VF22">
        <v>4194276.6334435395</v>
      </c>
      <c r="VG22">
        <v>5397494.1816530693</v>
      </c>
      <c r="VH22">
        <v>6603255.992134925</v>
      </c>
      <c r="VI22">
        <v>7625734.4884087881</v>
      </c>
      <c r="VJ22">
        <v>8695093.1740655117</v>
      </c>
      <c r="VK22">
        <v>9582019.025240086</v>
      </c>
      <c r="VL22">
        <v>10348739.025455257</v>
      </c>
      <c r="VM22">
        <v>10983364.877109326</v>
      </c>
      <c r="VN22">
        <v>0</v>
      </c>
      <c r="VO22">
        <v>3278901.0988291511</v>
      </c>
      <c r="VP22">
        <v>8503636.5377162788</v>
      </c>
      <c r="VQ22">
        <v>14468394.828465505</v>
      </c>
      <c r="VR22">
        <v>21557392.563771136</v>
      </c>
      <c r="VS22">
        <v>29069648.34858758</v>
      </c>
      <c r="VT22">
        <v>36584885.999864377</v>
      </c>
      <c r="VU22">
        <v>41560493.343317509</v>
      </c>
      <c r="VV22">
        <v>49739296.942386828</v>
      </c>
      <c r="VW22">
        <v>52849477.049646743</v>
      </c>
      <c r="VX22">
        <v>58190270.267349966</v>
      </c>
      <c r="VY22">
        <v>63393234.457317829</v>
      </c>
      <c r="VZ22">
        <v>71463983.338550687</v>
      </c>
      <c r="WA22">
        <v>0</v>
      </c>
      <c r="WB22">
        <v>-920879.79509457981</v>
      </c>
      <c r="WC22">
        <v>-1639771.1805597097</v>
      </c>
      <c r="WD22">
        <v>-2406299.762883076</v>
      </c>
      <c r="WE22">
        <v>-2998569.7763564205</v>
      </c>
      <c r="WF22">
        <v>-3497949.8681588322</v>
      </c>
      <c r="WG22">
        <v>-4124069.7537226006</v>
      </c>
      <c r="WH22">
        <v>-4973895.5286807436</v>
      </c>
      <c r="WI22">
        <v>-5498312.6329002511</v>
      </c>
      <c r="WJ22">
        <v>-6504113.0326469289</v>
      </c>
      <c r="WK22">
        <v>-7176875.6935738549</v>
      </c>
      <c r="WL22">
        <v>-7801570.678825384</v>
      </c>
      <c r="WM22">
        <v>-8021514.5031325575</v>
      </c>
      <c r="WN22">
        <v>0</v>
      </c>
      <c r="WO22">
        <v>-3886201.9833438792</v>
      </c>
      <c r="WP22">
        <v>-4625825.407668028</v>
      </c>
      <c r="WQ22">
        <v>-4763393.4931082148</v>
      </c>
      <c r="WR22">
        <v>-4784367.3718115082</v>
      </c>
      <c r="WS22">
        <v>-4115161.0179102584</v>
      </c>
      <c r="WT22">
        <v>-3532193.9017291898</v>
      </c>
      <c r="WU22">
        <v>-7305233.1291124541</v>
      </c>
      <c r="WV22">
        <v>-7353693.6236920534</v>
      </c>
      <c r="WW22">
        <v>-13592993.045044724</v>
      </c>
      <c r="WX22">
        <v>-16538121.603887666</v>
      </c>
      <c r="WY22">
        <v>-19406497.101033345</v>
      </c>
      <c r="WZ22">
        <v>-18381480.421385083</v>
      </c>
      <c r="XA22">
        <v>13</v>
      </c>
      <c r="XB22" t="s">
        <v>23</v>
      </c>
      <c r="XC22">
        <v>0</v>
      </c>
      <c r="XD22">
        <v>402218.67020159279</v>
      </c>
      <c r="XE22">
        <v>769166.08354656585</v>
      </c>
      <c r="XF22">
        <v>1104259.5328244928</v>
      </c>
      <c r="XG22">
        <v>1414467.6083661963</v>
      </c>
      <c r="XH22">
        <v>1712285.8042535782</v>
      </c>
      <c r="XI22">
        <v>1994182.6487009863</v>
      </c>
      <c r="XJ22">
        <v>2259235.1175103323</v>
      </c>
      <c r="XK22">
        <v>2505844.1933437651</v>
      </c>
      <c r="XL22">
        <v>2735308.1295515872</v>
      </c>
      <c r="XM22">
        <v>2948917.6756603438</v>
      </c>
      <c r="XN22">
        <v>3147887.7464373298</v>
      </c>
      <c r="XO22">
        <v>3327614.9155694786</v>
      </c>
      <c r="XP22">
        <v>0</v>
      </c>
      <c r="XQ22">
        <v>115793.82055852642</v>
      </c>
      <c r="XR22">
        <v>222815.61633138102</v>
      </c>
      <c r="XS22">
        <v>254926.72744249212</v>
      </c>
      <c r="XT22">
        <v>330489.78907797218</v>
      </c>
      <c r="XU22">
        <v>334060.89312158874</v>
      </c>
      <c r="XV22">
        <v>418174.08768019464</v>
      </c>
      <c r="XW22">
        <v>471770.28821346932</v>
      </c>
      <c r="XX22">
        <v>676000.45239107334</v>
      </c>
      <c r="XY22">
        <v>806259.14801421924</v>
      </c>
      <c r="XZ22">
        <v>857509.34017629246</v>
      </c>
      <c r="YA22">
        <v>858993.27725077944</v>
      </c>
      <c r="YB22">
        <v>870234.25849176047</v>
      </c>
      <c r="YC22">
        <v>0</v>
      </c>
      <c r="YD22">
        <v>2398749.1445725998</v>
      </c>
      <c r="YE22">
        <v>4431557.5509989066</v>
      </c>
      <c r="YF22">
        <v>6258287.8308007214</v>
      </c>
      <c r="YG22">
        <v>6606723.8565291911</v>
      </c>
      <c r="YH22">
        <v>6838431.1551092425</v>
      </c>
      <c r="YI22">
        <v>6850407.8992952881</v>
      </c>
      <c r="YJ22">
        <v>6876798.1431977274</v>
      </c>
      <c r="YK22">
        <v>6876798.1431977274</v>
      </c>
      <c r="YL22">
        <v>6876798.1431977274</v>
      </c>
      <c r="YM22">
        <v>6876798.1431977274</v>
      </c>
      <c r="YN22">
        <v>6894880.4861518862</v>
      </c>
      <c r="YO22">
        <v>6894880.4861518862</v>
      </c>
      <c r="YP22">
        <v>0</v>
      </c>
      <c r="YQ22">
        <v>448429.12729414267</v>
      </c>
      <c r="YR22">
        <v>854270.62449386204</v>
      </c>
      <c r="YS22">
        <v>1268869.7646787902</v>
      </c>
      <c r="YT22">
        <v>1740454.6551465823</v>
      </c>
      <c r="YU22">
        <v>2167026.3609424275</v>
      </c>
      <c r="YV22">
        <v>2530333.6243844149</v>
      </c>
      <c r="YW22">
        <v>2895393.1118841851</v>
      </c>
      <c r="YX22">
        <v>3220320.9213623242</v>
      </c>
      <c r="YY22">
        <v>3448440.7118814397</v>
      </c>
      <c r="YZ22">
        <v>3655486.6056575291</v>
      </c>
      <c r="ZA22">
        <v>3831719.9069859148</v>
      </c>
      <c r="ZB22">
        <v>3947094.0817081835</v>
      </c>
      <c r="ZC22">
        <v>0</v>
      </c>
      <c r="ZD22">
        <v>1368527.8669236163</v>
      </c>
      <c r="ZE22">
        <v>2933271.649078222</v>
      </c>
      <c r="ZF22">
        <v>4514584.3671988128</v>
      </c>
      <c r="ZG22">
        <v>6271870.1667220313</v>
      </c>
      <c r="ZH22">
        <v>8030539.115586929</v>
      </c>
      <c r="ZI22">
        <v>9967122.6177941617</v>
      </c>
      <c r="ZJ22">
        <v>11558076.482247723</v>
      </c>
      <c r="ZK22">
        <v>13403557.117581932</v>
      </c>
      <c r="ZL22">
        <v>14600345.394950388</v>
      </c>
      <c r="ZM22">
        <v>16047664.517904876</v>
      </c>
      <c r="ZN22">
        <v>17382667.924463857</v>
      </c>
      <c r="ZO22">
        <v>19025627.063930683</v>
      </c>
      <c r="ZP22">
        <v>0</v>
      </c>
      <c r="ZQ22">
        <v>2100397.7883728123</v>
      </c>
      <c r="ZR22">
        <v>4275040.9141815966</v>
      </c>
      <c r="ZS22">
        <v>6434786.8849912649</v>
      </c>
      <c r="ZT22">
        <v>8621502.6921045631</v>
      </c>
      <c r="ZU22">
        <v>10659436.482158134</v>
      </c>
      <c r="ZV22">
        <v>12942481.560781229</v>
      </c>
      <c r="ZW22">
        <v>15161457.339226095</v>
      </c>
      <c r="ZX22">
        <v>17205470.238996539</v>
      </c>
      <c r="ZY22">
        <v>19219526.024838261</v>
      </c>
      <c r="ZZ22">
        <v>21107102.096990466</v>
      </c>
      <c r="AAA22">
        <v>22840780.007867094</v>
      </c>
      <c r="AAB22">
        <v>24516657.530002527</v>
      </c>
      <c r="AAC22">
        <v>0</v>
      </c>
      <c r="AAD22">
        <v>3396939.9752705228</v>
      </c>
      <c r="AAE22">
        <v>8717400.1957281567</v>
      </c>
      <c r="AAF22">
        <v>14784285.01023511</v>
      </c>
      <c r="AAG22">
        <v>21929557.538079552</v>
      </c>
      <c r="AAH22">
        <v>29441813.322895996</v>
      </c>
      <c r="AAI22">
        <v>36961257.648827545</v>
      </c>
      <c r="AAJ22">
        <v>41980938.919728391</v>
      </c>
      <c r="AAK22">
        <v>50159742.518797711</v>
      </c>
      <c r="AAL22">
        <v>53397096.057985321</v>
      </c>
      <c r="AAM22">
        <v>58776189.512090549</v>
      </c>
      <c r="AAN22">
        <v>63979153.702058434</v>
      </c>
      <c r="AAO22">
        <v>72057040.905228361</v>
      </c>
      <c r="AAP22">
        <v>0</v>
      </c>
      <c r="AAQ22">
        <v>904758.4852853691</v>
      </c>
      <c r="AAR22">
        <v>1804832.1326009445</v>
      </c>
      <c r="AAS22">
        <v>2574763.3938466543</v>
      </c>
      <c r="AAT22">
        <v>3400248.7507883515</v>
      </c>
      <c r="AAU22">
        <v>4248897.5787575645</v>
      </c>
      <c r="AAV22">
        <v>4978184.3828875348</v>
      </c>
      <c r="AAW22">
        <v>5505989.9257084299</v>
      </c>
      <c r="AAX22">
        <v>6190167.4368046988</v>
      </c>
      <c r="AAY22">
        <v>6562001.1697946433</v>
      </c>
      <c r="AAZ22">
        <v>7066984.6458498724</v>
      </c>
      <c r="ABA22">
        <v>7567616.3465287853</v>
      </c>
      <c r="ABB22">
        <v>8236083.5225779973</v>
      </c>
      <c r="ABC22">
        <v>0</v>
      </c>
      <c r="ABD22">
        <v>11135814.878479179</v>
      </c>
      <c r="ABE22">
        <v>24008354.766959637</v>
      </c>
      <c r="ABF22">
        <v>37194763.512018338</v>
      </c>
      <c r="ABG22">
        <v>50315315.05681444</v>
      </c>
      <c r="ABH22">
        <v>63432490.712825455</v>
      </c>
      <c r="ABI22">
        <v>76642144.470351338</v>
      </c>
      <c r="ABJ22">
        <v>86709659.32771638</v>
      </c>
      <c r="ABK22">
        <v>100237901.02247581</v>
      </c>
      <c r="ABL22">
        <v>107645774.78021359</v>
      </c>
      <c r="ABM22">
        <v>117336652.53752765</v>
      </c>
      <c r="ABN22">
        <v>126503699.39774409</v>
      </c>
      <c r="ABO22">
        <v>138875232.76366094</v>
      </c>
      <c r="ABQ22">
        <v>13</v>
      </c>
      <c r="ABR22" t="s">
        <v>23</v>
      </c>
      <c r="ABS22">
        <v>0</v>
      </c>
      <c r="ABT22">
        <v>-183315.40525821745</v>
      </c>
      <c r="ABU22">
        <v>-372032.83455133153</v>
      </c>
      <c r="ABV22">
        <v>-581275.57598652958</v>
      </c>
      <c r="ABW22">
        <v>-834428.46446290601</v>
      </c>
      <c r="ABX22">
        <v>-1132243.1370763583</v>
      </c>
      <c r="ABY22">
        <v>-1471998.1902811704</v>
      </c>
      <c r="ABZ22">
        <v>-1851393.4472258193</v>
      </c>
      <c r="ACA22">
        <v>-2210421.7984259757</v>
      </c>
      <c r="ACB22">
        <v>-2664173.8680159664</v>
      </c>
      <c r="ACC22">
        <v>-3087735.0211371193</v>
      </c>
      <c r="ACD22">
        <v>-3507728.4244511118</v>
      </c>
      <c r="ACE22">
        <v>-3969003.1915564383</v>
      </c>
      <c r="ACG22">
        <v>13</v>
      </c>
      <c r="ACH22" t="s">
        <v>23</v>
      </c>
      <c r="ACI22">
        <v>102777</v>
      </c>
      <c r="ACJ22">
        <v>1933062</v>
      </c>
      <c r="ACK22">
        <v>5.3167979092238117E-2</v>
      </c>
      <c r="ACM22">
        <v>13</v>
      </c>
      <c r="ACN22" t="s">
        <v>23</v>
      </c>
      <c r="ACO22">
        <v>1304</v>
      </c>
      <c r="ACP22">
        <v>691</v>
      </c>
      <c r="ACQ22">
        <v>470</v>
      </c>
      <c r="ACR22">
        <v>2774</v>
      </c>
      <c r="ACS22">
        <v>8494</v>
      </c>
      <c r="ACT22">
        <v>4400</v>
      </c>
      <c r="ACU22">
        <v>2183</v>
      </c>
      <c r="ACV22">
        <v>1270</v>
      </c>
      <c r="ACW22">
        <v>785</v>
      </c>
      <c r="ACX22">
        <v>678</v>
      </c>
      <c r="ACY22">
        <v>624</v>
      </c>
      <c r="ACZ22">
        <v>516</v>
      </c>
      <c r="ADA22">
        <v>645</v>
      </c>
      <c r="ADB22">
        <v>506</v>
      </c>
      <c r="ADC22">
        <v>211</v>
      </c>
      <c r="ADD22">
        <v>279</v>
      </c>
      <c r="ADF22">
        <v>13</v>
      </c>
      <c r="ADG22" t="s">
        <v>23</v>
      </c>
      <c r="ADH22">
        <v>1302</v>
      </c>
      <c r="ADI22">
        <v>753</v>
      </c>
      <c r="ADJ22">
        <v>463</v>
      </c>
      <c r="ADK22">
        <v>2252</v>
      </c>
      <c r="ADL22">
        <v>7837</v>
      </c>
      <c r="ADM22">
        <v>5628</v>
      </c>
      <c r="ADN22">
        <v>2492</v>
      </c>
      <c r="ADO22">
        <v>1281</v>
      </c>
      <c r="ADP22">
        <v>811</v>
      </c>
      <c r="ADQ22">
        <v>666</v>
      </c>
      <c r="ADR22">
        <v>572</v>
      </c>
      <c r="ADS22">
        <v>523</v>
      </c>
      <c r="ADT22">
        <v>501</v>
      </c>
      <c r="ADU22">
        <v>384</v>
      </c>
      <c r="ADV22">
        <v>236</v>
      </c>
      <c r="ADW22">
        <v>287</v>
      </c>
      <c r="ADY22">
        <v>13</v>
      </c>
      <c r="ADZ22" t="s">
        <v>23</v>
      </c>
      <c r="AEA22">
        <v>2</v>
      </c>
      <c r="AEB22">
        <v>-62</v>
      </c>
      <c r="AEC22">
        <v>7</v>
      </c>
      <c r="AED22">
        <v>522</v>
      </c>
      <c r="AEE22">
        <v>657</v>
      </c>
      <c r="AEF22">
        <v>-1228</v>
      </c>
      <c r="AEG22">
        <v>-309</v>
      </c>
      <c r="AEH22">
        <v>-11</v>
      </c>
      <c r="AEI22">
        <v>-26</v>
      </c>
      <c r="AEJ22">
        <v>12</v>
      </c>
      <c r="AEK22">
        <v>52</v>
      </c>
      <c r="AEL22">
        <v>-7</v>
      </c>
      <c r="AEM22">
        <v>144</v>
      </c>
      <c r="AEN22">
        <v>122</v>
      </c>
      <c r="AEO22">
        <v>-25</v>
      </c>
      <c r="AEP22">
        <v>-8</v>
      </c>
      <c r="AER22">
        <v>13</v>
      </c>
      <c r="AES22" t="s">
        <v>23</v>
      </c>
      <c r="AET22">
        <v>6605.9083797380245</v>
      </c>
      <c r="AEU22">
        <v>6655.8610590323387</v>
      </c>
      <c r="AEV22">
        <v>8367.0439248382008</v>
      </c>
      <c r="AEW22">
        <v>4891.1502162558254</v>
      </c>
      <c r="AEX22">
        <v>355.96433025544667</v>
      </c>
      <c r="AEY22">
        <v>2301.880478796591</v>
      </c>
      <c r="AEZ22">
        <v>3722.5126519920541</v>
      </c>
      <c r="AFA22">
        <v>4529.8320727007558</v>
      </c>
      <c r="AFB22">
        <v>5138.3963333070278</v>
      </c>
      <c r="AFC22">
        <v>5599.9656802039854</v>
      </c>
      <c r="AFD22">
        <v>5499.4558022627716</v>
      </c>
      <c r="AFE22">
        <v>4923.9785467036463</v>
      </c>
      <c r="AFF22">
        <v>4425.7555670316069</v>
      </c>
      <c r="AFG22">
        <v>4389.7348299390078</v>
      </c>
      <c r="AFH22">
        <v>3745.2149559984591</v>
      </c>
      <c r="AFI22">
        <v>14622.408068137323</v>
      </c>
      <c r="AFK22">
        <v>13</v>
      </c>
      <c r="AFL22" t="s">
        <v>23</v>
      </c>
      <c r="AFM22">
        <v>11143.239776780316</v>
      </c>
      <c r="AFN22">
        <v>12024.364461962732</v>
      </c>
      <c r="AFO22">
        <v>12687.651577261971</v>
      </c>
      <c r="AFP22">
        <v>6151.1492669291738</v>
      </c>
      <c r="AFQ22">
        <v>2563.6380990983794</v>
      </c>
      <c r="AFR22">
        <v>2472.4107494576788</v>
      </c>
      <c r="AFS22">
        <v>2570.7581622861667</v>
      </c>
      <c r="AFT22">
        <v>2623.6262483003247</v>
      </c>
      <c r="AFU22">
        <v>2687.5440562194576</v>
      </c>
      <c r="AFV22">
        <v>2764.1968042544704</v>
      </c>
      <c r="AFW22">
        <v>3254.2481777393668</v>
      </c>
      <c r="AFX22">
        <v>3258.9181351696971</v>
      </c>
      <c r="AFY22">
        <v>3262.8908767178355</v>
      </c>
      <c r="AFZ22">
        <v>4637.5896975035721</v>
      </c>
      <c r="AGA22">
        <v>4630.8136713439599</v>
      </c>
      <c r="AGB22">
        <v>15002.661871297896</v>
      </c>
      <c r="AGD22">
        <v>13</v>
      </c>
      <c r="AGE22" t="s">
        <v>23</v>
      </c>
      <c r="AGF22">
        <v>-4537.3313970422914</v>
      </c>
      <c r="AGG22">
        <v>-5368.5034029303933</v>
      </c>
      <c r="AGH22">
        <v>-4320.6076524237706</v>
      </c>
      <c r="AGI22">
        <v>-1259.9990506733484</v>
      </c>
      <c r="AGJ22">
        <v>-2207.6737688429325</v>
      </c>
      <c r="AGK22">
        <v>-170.5302706610878</v>
      </c>
      <c r="AGL22">
        <v>1151.7544897058874</v>
      </c>
      <c r="AGM22">
        <v>1906.2058244004311</v>
      </c>
      <c r="AGN22">
        <v>2450.8522770875702</v>
      </c>
      <c r="AGO22">
        <v>2835.7688759495149</v>
      </c>
      <c r="AGP22">
        <v>2245.2076245234048</v>
      </c>
      <c r="AGQ22">
        <v>1665.0604115339493</v>
      </c>
      <c r="AGR22">
        <v>1162.8646903137715</v>
      </c>
      <c r="AGS22">
        <v>-247.8548675645643</v>
      </c>
      <c r="AGT22">
        <v>-885.59871534550075</v>
      </c>
      <c r="AGU22">
        <v>-380.25380316057272</v>
      </c>
    </row>
    <row r="23" spans="2:879" x14ac:dyDescent="0.25">
      <c r="B23">
        <v>14</v>
      </c>
      <c r="C23" t="s">
        <v>24</v>
      </c>
      <c r="D23">
        <v>1607</v>
      </c>
      <c r="E23">
        <v>1569</v>
      </c>
      <c r="F23">
        <v>1551</v>
      </c>
      <c r="G23">
        <v>1530</v>
      </c>
      <c r="H23">
        <v>1518</v>
      </c>
      <c r="I23">
        <v>1498</v>
      </c>
      <c r="J23">
        <v>1482</v>
      </c>
      <c r="K23">
        <v>1465</v>
      </c>
      <c r="L23">
        <v>1451</v>
      </c>
      <c r="M23">
        <v>1442</v>
      </c>
      <c r="N23">
        <v>1436</v>
      </c>
      <c r="O23">
        <v>1424</v>
      </c>
      <c r="P23">
        <v>1420</v>
      </c>
      <c r="R23">
        <v>14</v>
      </c>
      <c r="S23" t="s">
        <v>24</v>
      </c>
      <c r="T23">
        <v>9864</v>
      </c>
      <c r="U23">
        <v>9404</v>
      </c>
      <c r="V23">
        <v>8947</v>
      </c>
      <c r="W23">
        <v>8475</v>
      </c>
      <c r="X23">
        <v>8107</v>
      </c>
      <c r="Y23">
        <v>7848</v>
      </c>
      <c r="Z23">
        <v>7737</v>
      </c>
      <c r="AA23">
        <v>7654</v>
      </c>
      <c r="AB23">
        <v>7576</v>
      </c>
      <c r="AC23">
        <v>7501</v>
      </c>
      <c r="AD23">
        <v>7430</v>
      </c>
      <c r="AE23">
        <v>7377</v>
      </c>
      <c r="AF23">
        <v>7322</v>
      </c>
      <c r="AH23">
        <v>14</v>
      </c>
      <c r="AI23" t="s">
        <v>24</v>
      </c>
      <c r="AJ23">
        <v>2273</v>
      </c>
      <c r="AK23">
        <v>2081</v>
      </c>
      <c r="AL23">
        <v>2045</v>
      </c>
      <c r="AM23">
        <v>2043</v>
      </c>
      <c r="AN23">
        <v>1920</v>
      </c>
      <c r="AO23">
        <v>1805</v>
      </c>
      <c r="AP23">
        <v>1639</v>
      </c>
      <c r="AQ23">
        <v>1597</v>
      </c>
      <c r="AR23">
        <v>1581</v>
      </c>
      <c r="AS23">
        <v>1564</v>
      </c>
      <c r="AT23">
        <v>1549</v>
      </c>
      <c r="AU23">
        <v>1534</v>
      </c>
      <c r="AV23">
        <v>1517</v>
      </c>
      <c r="AX23">
        <v>14</v>
      </c>
      <c r="AY23" t="s">
        <v>24</v>
      </c>
      <c r="AZ23">
        <v>13498</v>
      </c>
      <c r="BA23">
        <v>13564</v>
      </c>
      <c r="BB23">
        <v>13491</v>
      </c>
      <c r="BC23">
        <v>13250</v>
      </c>
      <c r="BD23">
        <v>13013</v>
      </c>
      <c r="BE23">
        <v>12676</v>
      </c>
      <c r="BF23">
        <v>12219</v>
      </c>
      <c r="BG23">
        <v>11602</v>
      </c>
      <c r="BH23">
        <v>11122</v>
      </c>
      <c r="BI23">
        <v>10659</v>
      </c>
      <c r="BJ23">
        <v>10189</v>
      </c>
      <c r="BK23">
        <v>9827</v>
      </c>
      <c r="BL23">
        <v>9565</v>
      </c>
      <c r="BN23">
        <v>14</v>
      </c>
      <c r="BO23" t="s">
        <v>24</v>
      </c>
      <c r="BP23">
        <v>6736</v>
      </c>
      <c r="BQ23">
        <v>6719</v>
      </c>
      <c r="BR23">
        <v>6595</v>
      </c>
      <c r="BS23">
        <v>6660</v>
      </c>
      <c r="BT23">
        <v>6742</v>
      </c>
      <c r="BU23">
        <v>6847</v>
      </c>
      <c r="BV23">
        <v>6826</v>
      </c>
      <c r="BW23">
        <v>6820</v>
      </c>
      <c r="BX23">
        <v>6645</v>
      </c>
      <c r="BY23">
        <v>6432</v>
      </c>
      <c r="BZ23">
        <v>6217</v>
      </c>
      <c r="CA23">
        <v>6058</v>
      </c>
      <c r="CB23">
        <v>5814</v>
      </c>
      <c r="CD23">
        <v>14</v>
      </c>
      <c r="CE23" t="s">
        <v>24</v>
      </c>
      <c r="CF23">
        <v>6721</v>
      </c>
      <c r="CG23">
        <v>6665</v>
      </c>
      <c r="CH23">
        <v>6670</v>
      </c>
      <c r="CI23">
        <v>6720</v>
      </c>
      <c r="CJ23">
        <v>6708</v>
      </c>
      <c r="CK23">
        <v>6598</v>
      </c>
      <c r="CL23">
        <v>6675</v>
      </c>
      <c r="CM23">
        <v>6749</v>
      </c>
      <c r="CN23">
        <v>6855</v>
      </c>
      <c r="CO23">
        <v>6840</v>
      </c>
      <c r="CP23">
        <v>6837</v>
      </c>
      <c r="CQ23">
        <v>6662</v>
      </c>
      <c r="CR23">
        <v>6470</v>
      </c>
      <c r="CT23">
        <v>14</v>
      </c>
      <c r="CU23" t="s">
        <v>24</v>
      </c>
      <c r="CV23">
        <v>9636</v>
      </c>
      <c r="CW23">
        <v>9600</v>
      </c>
      <c r="CX23">
        <v>9611</v>
      </c>
      <c r="CY23">
        <v>9573</v>
      </c>
      <c r="CZ23">
        <v>9586</v>
      </c>
      <c r="DA23">
        <v>9644</v>
      </c>
      <c r="DB23">
        <v>9632</v>
      </c>
      <c r="DC23">
        <v>9635</v>
      </c>
      <c r="DD23">
        <v>9647</v>
      </c>
      <c r="DE23">
        <v>9762</v>
      </c>
      <c r="DF23">
        <v>9827</v>
      </c>
      <c r="DG23">
        <v>9893</v>
      </c>
      <c r="DH23">
        <v>9955</v>
      </c>
      <c r="DJ23">
        <v>14</v>
      </c>
      <c r="DK23" t="s">
        <v>24</v>
      </c>
      <c r="DL23">
        <v>92544</v>
      </c>
      <c r="DM23">
        <v>91297</v>
      </c>
      <c r="DN23">
        <v>90105</v>
      </c>
      <c r="DO23">
        <v>88885</v>
      </c>
      <c r="DP23">
        <v>87987</v>
      </c>
      <c r="DQ23">
        <v>87181</v>
      </c>
      <c r="DR23">
        <v>86296</v>
      </c>
      <c r="DS23">
        <v>85487</v>
      </c>
      <c r="DT23">
        <v>84725</v>
      </c>
      <c r="DU23">
        <v>84019</v>
      </c>
      <c r="DV23">
        <v>83332</v>
      </c>
      <c r="DW23">
        <v>82723</v>
      </c>
      <c r="DX23">
        <v>82162</v>
      </c>
      <c r="DZ23">
        <v>14</v>
      </c>
      <c r="EA23" t="s">
        <v>24</v>
      </c>
      <c r="EB23">
        <v>26242</v>
      </c>
      <c r="EC23">
        <v>27024</v>
      </c>
      <c r="ED23">
        <v>27264</v>
      </c>
      <c r="EE23">
        <v>27180</v>
      </c>
      <c r="EF23">
        <v>26826</v>
      </c>
      <c r="EG23">
        <v>26253</v>
      </c>
      <c r="EH23">
        <v>25958</v>
      </c>
      <c r="EI23">
        <v>25631</v>
      </c>
      <c r="EJ23">
        <v>25392</v>
      </c>
      <c r="EK23">
        <v>25023</v>
      </c>
      <c r="EL23">
        <v>24834</v>
      </c>
      <c r="EM23">
        <v>24452</v>
      </c>
      <c r="EN23">
        <v>24109</v>
      </c>
      <c r="EP23">
        <v>14</v>
      </c>
      <c r="EQ23" t="s">
        <v>24</v>
      </c>
      <c r="ER23">
        <v>14063</v>
      </c>
      <c r="ES23">
        <v>14201</v>
      </c>
      <c r="ET23">
        <v>14777</v>
      </c>
      <c r="EU23">
        <v>15712</v>
      </c>
      <c r="EV23">
        <v>16586</v>
      </c>
      <c r="EW23">
        <v>17588</v>
      </c>
      <c r="EX23">
        <v>18308</v>
      </c>
      <c r="EY23">
        <v>19291</v>
      </c>
      <c r="EZ23">
        <v>19711</v>
      </c>
      <c r="FA23">
        <v>20721</v>
      </c>
      <c r="FB23">
        <v>21302</v>
      </c>
      <c r="FC23">
        <v>21965</v>
      </c>
      <c r="FD23">
        <v>22232</v>
      </c>
      <c r="FF23">
        <v>14</v>
      </c>
      <c r="FG23" t="s">
        <v>24</v>
      </c>
      <c r="FH23">
        <v>6531</v>
      </c>
      <c r="FI23">
        <v>6575</v>
      </c>
      <c r="FJ23">
        <v>6657</v>
      </c>
      <c r="FK23">
        <v>6711</v>
      </c>
      <c r="FL23">
        <v>6801</v>
      </c>
      <c r="FM23">
        <v>6920</v>
      </c>
      <c r="FN23">
        <v>7168</v>
      </c>
      <c r="FO23">
        <v>7112</v>
      </c>
      <c r="FP23">
        <v>7458</v>
      </c>
      <c r="FQ23">
        <v>7320</v>
      </c>
      <c r="FR23">
        <v>7452</v>
      </c>
      <c r="FS23">
        <v>7608</v>
      </c>
      <c r="FT23">
        <v>8079</v>
      </c>
      <c r="FV23">
        <v>14</v>
      </c>
      <c r="FW23" t="s">
        <v>24</v>
      </c>
      <c r="FX23">
        <v>189715</v>
      </c>
      <c r="FY23">
        <v>188699</v>
      </c>
      <c r="FZ23">
        <v>187713</v>
      </c>
      <c r="GA23">
        <v>186739</v>
      </c>
      <c r="GB23">
        <v>185794</v>
      </c>
      <c r="GC23">
        <v>184858</v>
      </c>
      <c r="GD23">
        <v>183940</v>
      </c>
      <c r="GE23">
        <v>183043</v>
      </c>
      <c r="GF23">
        <v>182163</v>
      </c>
      <c r="GG23">
        <v>181283</v>
      </c>
      <c r="GH23">
        <v>180405</v>
      </c>
      <c r="GI23">
        <v>179523</v>
      </c>
      <c r="GJ23">
        <v>178645</v>
      </c>
      <c r="GL23">
        <v>14</v>
      </c>
      <c r="GM23" t="s">
        <v>24</v>
      </c>
      <c r="GN23">
        <v>2177</v>
      </c>
      <c r="GO23">
        <v>2201</v>
      </c>
      <c r="GP23">
        <v>2080</v>
      </c>
      <c r="GQ23">
        <v>2124</v>
      </c>
      <c r="GR23">
        <v>2159</v>
      </c>
      <c r="GS23">
        <v>2223</v>
      </c>
      <c r="GT23">
        <v>2157</v>
      </c>
      <c r="GU23">
        <v>2169</v>
      </c>
      <c r="GV23">
        <v>2243</v>
      </c>
      <c r="GW23">
        <v>2222</v>
      </c>
      <c r="GX23">
        <v>2240</v>
      </c>
      <c r="GY23">
        <v>2242</v>
      </c>
      <c r="GZ23">
        <v>2298</v>
      </c>
      <c r="HA23">
        <v>2317</v>
      </c>
      <c r="HB23">
        <v>2375</v>
      </c>
      <c r="HC23">
        <v>2546</v>
      </c>
      <c r="HD23">
        <v>2575</v>
      </c>
      <c r="HE23">
        <v>2662</v>
      </c>
      <c r="HF23">
        <v>2654</v>
      </c>
      <c r="HG23">
        <v>2544</v>
      </c>
      <c r="HH23">
        <v>2348</v>
      </c>
      <c r="HI23">
        <v>2203</v>
      </c>
      <c r="HJ23">
        <v>2100</v>
      </c>
      <c r="HK23">
        <v>2051</v>
      </c>
      <c r="HL23">
        <v>2211</v>
      </c>
      <c r="HM23">
        <v>2232</v>
      </c>
      <c r="HN23">
        <v>2265</v>
      </c>
      <c r="HO23">
        <v>2117</v>
      </c>
      <c r="HP23">
        <v>2041</v>
      </c>
      <c r="HQ23">
        <v>2059</v>
      </c>
      <c r="HR23">
        <v>1990</v>
      </c>
      <c r="HS23">
        <v>2008</v>
      </c>
      <c r="HT23">
        <v>2051</v>
      </c>
      <c r="HU23">
        <v>2036</v>
      </c>
      <c r="HV23">
        <v>2062</v>
      </c>
      <c r="HW23">
        <v>1971</v>
      </c>
      <c r="HX23">
        <v>1833</v>
      </c>
      <c r="HY23">
        <v>1823</v>
      </c>
      <c r="HZ23">
        <v>2019</v>
      </c>
      <c r="IA23">
        <v>2076</v>
      </c>
      <c r="IB23">
        <v>2211</v>
      </c>
      <c r="IC23">
        <v>2225</v>
      </c>
      <c r="ID23">
        <v>2496</v>
      </c>
      <c r="IE23">
        <v>2370</v>
      </c>
      <c r="IF23">
        <v>2540</v>
      </c>
      <c r="IG23">
        <v>2548</v>
      </c>
      <c r="IH23">
        <v>2620</v>
      </c>
      <c r="II23">
        <v>2612</v>
      </c>
      <c r="IJ23">
        <v>2637</v>
      </c>
      <c r="IK23">
        <v>2675</v>
      </c>
      <c r="IL23">
        <v>2773</v>
      </c>
      <c r="IM23">
        <v>2623</v>
      </c>
      <c r="IN23">
        <v>2694</v>
      </c>
      <c r="IO23">
        <v>3012</v>
      </c>
      <c r="IP23">
        <v>2956</v>
      </c>
      <c r="IQ23">
        <v>3047</v>
      </c>
      <c r="IR23">
        <v>2868</v>
      </c>
      <c r="IS23">
        <v>2993</v>
      </c>
      <c r="IT23">
        <v>2845</v>
      </c>
      <c r="IU23">
        <v>3002</v>
      </c>
      <c r="IV23">
        <v>3044</v>
      </c>
      <c r="IW23">
        <v>3178</v>
      </c>
      <c r="IX23">
        <v>2972</v>
      </c>
      <c r="IY23">
        <v>2976</v>
      </c>
      <c r="IZ23">
        <v>2559</v>
      </c>
      <c r="JA23">
        <v>1981</v>
      </c>
      <c r="JB23">
        <v>1905</v>
      </c>
      <c r="JC23">
        <v>1508</v>
      </c>
      <c r="JD23">
        <v>2278</v>
      </c>
      <c r="JE23">
        <v>1586</v>
      </c>
      <c r="JF23">
        <v>2058</v>
      </c>
      <c r="JG23">
        <v>1825</v>
      </c>
      <c r="JH23">
        <v>1764</v>
      </c>
      <c r="JI23">
        <v>1670</v>
      </c>
      <c r="JJ23">
        <v>1672</v>
      </c>
      <c r="JK23">
        <v>1599</v>
      </c>
      <c r="JL23">
        <v>1467</v>
      </c>
      <c r="JM23">
        <v>1598</v>
      </c>
      <c r="JN23">
        <v>1495</v>
      </c>
      <c r="JO23">
        <v>1528</v>
      </c>
      <c r="JP23">
        <v>1430</v>
      </c>
      <c r="JQ23">
        <v>1430</v>
      </c>
      <c r="JR23">
        <v>1190</v>
      </c>
      <c r="JS23">
        <v>1137</v>
      </c>
      <c r="JT23">
        <v>1045</v>
      </c>
      <c r="JU23">
        <v>943</v>
      </c>
      <c r="JV23">
        <v>874</v>
      </c>
      <c r="JW23">
        <v>712</v>
      </c>
      <c r="JX23">
        <v>599</v>
      </c>
      <c r="JY23">
        <v>527</v>
      </c>
      <c r="JZ23">
        <v>352</v>
      </c>
      <c r="KA23">
        <v>291</v>
      </c>
      <c r="KB23">
        <v>251</v>
      </c>
      <c r="KC23">
        <v>183</v>
      </c>
      <c r="KD23">
        <v>132</v>
      </c>
      <c r="KE23">
        <v>106</v>
      </c>
      <c r="KF23">
        <v>89</v>
      </c>
      <c r="KG23">
        <v>49</v>
      </c>
      <c r="KH23">
        <v>30</v>
      </c>
      <c r="KI23">
        <v>19</v>
      </c>
      <c r="KJ23">
        <v>21</v>
      </c>
      <c r="KL23">
        <v>14</v>
      </c>
      <c r="KM23" t="s">
        <v>24</v>
      </c>
      <c r="KN23">
        <v>1607</v>
      </c>
      <c r="KO23">
        <v>1799</v>
      </c>
      <c r="KP23">
        <v>1904</v>
      </c>
      <c r="KQ23">
        <v>2040</v>
      </c>
      <c r="KR23">
        <v>2039</v>
      </c>
      <c r="KS23">
        <v>2082</v>
      </c>
      <c r="KT23">
        <v>2273</v>
      </c>
      <c r="KU23">
        <v>2278</v>
      </c>
      <c r="KV23">
        <v>2264</v>
      </c>
      <c r="KW23">
        <v>2284</v>
      </c>
      <c r="KX23">
        <v>2303</v>
      </c>
      <c r="KY23">
        <v>2160</v>
      </c>
      <c r="KZ23">
        <v>2209</v>
      </c>
      <c r="LA23">
        <v>2229</v>
      </c>
      <c r="LB23">
        <v>2284</v>
      </c>
      <c r="LC23">
        <v>2223</v>
      </c>
      <c r="LD23">
        <v>2168</v>
      </c>
      <c r="LE23">
        <v>2271</v>
      </c>
      <c r="LF23">
        <v>2282</v>
      </c>
      <c r="LG23">
        <v>2107</v>
      </c>
      <c r="LH23">
        <v>1947</v>
      </c>
      <c r="LI23">
        <v>1831</v>
      </c>
      <c r="LJ23">
        <v>1859</v>
      </c>
      <c r="LK23">
        <v>1892</v>
      </c>
      <c r="LL23">
        <v>1909</v>
      </c>
      <c r="LM23">
        <v>1914</v>
      </c>
      <c r="LN23">
        <v>2102</v>
      </c>
      <c r="LO23">
        <v>1989</v>
      </c>
      <c r="LP23">
        <v>2049</v>
      </c>
      <c r="LQ23">
        <v>1945</v>
      </c>
      <c r="LR23">
        <v>1982</v>
      </c>
      <c r="LS23">
        <v>1928</v>
      </c>
      <c r="LT23">
        <v>1985</v>
      </c>
      <c r="LU23">
        <v>2158</v>
      </c>
      <c r="LV23">
        <v>2246</v>
      </c>
      <c r="LW23">
        <v>2296</v>
      </c>
      <c r="LX23">
        <v>2183</v>
      </c>
      <c r="LY23">
        <v>2165</v>
      </c>
      <c r="LZ23">
        <v>2142</v>
      </c>
      <c r="MA23">
        <v>2094</v>
      </c>
      <c r="MB23">
        <v>2060</v>
      </c>
      <c r="MC23">
        <v>2135</v>
      </c>
      <c r="MD23">
        <v>2125</v>
      </c>
      <c r="ME23">
        <v>2147</v>
      </c>
      <c r="MF23">
        <v>2037</v>
      </c>
      <c r="MG23">
        <v>1905</v>
      </c>
      <c r="MH23">
        <v>1858</v>
      </c>
      <c r="MI23">
        <v>2026</v>
      </c>
      <c r="MJ23">
        <v>2090</v>
      </c>
      <c r="MK23">
        <v>2210</v>
      </c>
      <c r="ML23">
        <v>2251</v>
      </c>
      <c r="MM23">
        <v>2492</v>
      </c>
      <c r="MN23">
        <v>2361</v>
      </c>
      <c r="MO23">
        <v>2504</v>
      </c>
      <c r="MP23">
        <v>2530</v>
      </c>
      <c r="MQ23">
        <v>2597</v>
      </c>
      <c r="MR23">
        <v>2554</v>
      </c>
      <c r="MS23">
        <v>2556</v>
      </c>
      <c r="MT23">
        <v>2614</v>
      </c>
      <c r="MU23">
        <v>2684</v>
      </c>
      <c r="MV23">
        <v>2536</v>
      </c>
      <c r="MW23">
        <v>2576</v>
      </c>
      <c r="MX23">
        <v>2875</v>
      </c>
      <c r="MY23">
        <v>2844</v>
      </c>
      <c r="MZ23">
        <v>2890</v>
      </c>
      <c r="NA23">
        <v>2724</v>
      </c>
      <c r="NB23">
        <v>2852</v>
      </c>
      <c r="NC23">
        <v>2694</v>
      </c>
      <c r="ND23">
        <v>2823</v>
      </c>
      <c r="NE23">
        <v>2819</v>
      </c>
      <c r="NF23">
        <v>2933</v>
      </c>
      <c r="NG23">
        <v>2697</v>
      </c>
      <c r="NH23">
        <v>2674</v>
      </c>
      <c r="NI23">
        <v>2272</v>
      </c>
      <c r="NJ23">
        <v>1754</v>
      </c>
      <c r="NK23">
        <v>1674</v>
      </c>
      <c r="NL23">
        <v>1258</v>
      </c>
      <c r="NM23">
        <v>1906</v>
      </c>
      <c r="NN23">
        <v>1303</v>
      </c>
      <c r="NO23">
        <v>1660</v>
      </c>
      <c r="NP23">
        <v>1437</v>
      </c>
      <c r="NQ23">
        <v>1334</v>
      </c>
      <c r="NR23">
        <v>1232</v>
      </c>
      <c r="NS23">
        <v>1186</v>
      </c>
      <c r="NT23">
        <v>1073</v>
      </c>
      <c r="NU23">
        <v>931</v>
      </c>
      <c r="NV23">
        <v>909</v>
      </c>
      <c r="NW23">
        <v>807</v>
      </c>
      <c r="NX23">
        <v>785</v>
      </c>
      <c r="NY23">
        <v>648</v>
      </c>
      <c r="NZ23">
        <v>597</v>
      </c>
      <c r="OA23">
        <v>440</v>
      </c>
      <c r="OB23">
        <v>352</v>
      </c>
      <c r="OC23">
        <v>310</v>
      </c>
      <c r="OD23">
        <v>207</v>
      </c>
      <c r="OE23">
        <v>188</v>
      </c>
      <c r="OF23">
        <v>145</v>
      </c>
      <c r="OG23">
        <v>84</v>
      </c>
      <c r="OH23">
        <v>66</v>
      </c>
      <c r="OI23">
        <v>20</v>
      </c>
      <c r="OJ23">
        <v>42</v>
      </c>
      <c r="OL23">
        <v>14</v>
      </c>
      <c r="OM23" t="s">
        <v>24</v>
      </c>
      <c r="ON23">
        <v>1420</v>
      </c>
      <c r="OO23">
        <v>1434</v>
      </c>
      <c r="OP23">
        <v>1443</v>
      </c>
      <c r="OQ23">
        <v>1465</v>
      </c>
      <c r="OR23">
        <v>1478</v>
      </c>
      <c r="OS23">
        <v>1502</v>
      </c>
      <c r="OT23">
        <v>1517</v>
      </c>
      <c r="OU23">
        <v>1538</v>
      </c>
      <c r="OV23">
        <v>1562</v>
      </c>
      <c r="OW23">
        <v>1577</v>
      </c>
      <c r="OX23">
        <v>1600</v>
      </c>
      <c r="OY23">
        <v>1619</v>
      </c>
      <c r="OZ23">
        <v>1669</v>
      </c>
      <c r="PA23">
        <v>1824</v>
      </c>
      <c r="PB23">
        <v>1935</v>
      </c>
      <c r="PC23">
        <v>2055</v>
      </c>
      <c r="PD23">
        <v>2073</v>
      </c>
      <c r="PE23">
        <v>2103</v>
      </c>
      <c r="PF23">
        <v>2294</v>
      </c>
      <c r="PG23">
        <v>2199</v>
      </c>
      <c r="PH23">
        <v>2040</v>
      </c>
      <c r="PI23">
        <v>1961</v>
      </c>
      <c r="PJ23">
        <v>1918</v>
      </c>
      <c r="PK23">
        <v>1837</v>
      </c>
      <c r="PL23">
        <v>1830</v>
      </c>
      <c r="PM23">
        <v>1796</v>
      </c>
      <c r="PN23">
        <v>1795</v>
      </c>
      <c r="PO23">
        <v>1764</v>
      </c>
      <c r="PP23">
        <v>1739</v>
      </c>
      <c r="PQ23">
        <v>1755</v>
      </c>
      <c r="PR23">
        <v>1769</v>
      </c>
      <c r="PS23">
        <v>1772</v>
      </c>
      <c r="PT23">
        <v>1762</v>
      </c>
      <c r="PU23">
        <v>1789</v>
      </c>
      <c r="PV23">
        <v>1849</v>
      </c>
      <c r="PW23">
        <v>1908</v>
      </c>
      <c r="PX23">
        <v>1942</v>
      </c>
      <c r="PY23">
        <v>1967</v>
      </c>
      <c r="PZ23">
        <v>2077</v>
      </c>
      <c r="QA23">
        <v>2033</v>
      </c>
      <c r="QB23">
        <v>2091</v>
      </c>
      <c r="QC23">
        <v>2005</v>
      </c>
      <c r="QD23">
        <v>2037</v>
      </c>
      <c r="QE23">
        <v>1974</v>
      </c>
      <c r="QF23">
        <v>2033</v>
      </c>
      <c r="QG23">
        <v>2170</v>
      </c>
      <c r="QH23">
        <v>2235</v>
      </c>
      <c r="QI23">
        <v>2286</v>
      </c>
      <c r="QJ23">
        <v>2195</v>
      </c>
      <c r="QK23">
        <v>2167</v>
      </c>
      <c r="QL23">
        <v>2148</v>
      </c>
      <c r="QM23">
        <v>2094</v>
      </c>
      <c r="QN23">
        <v>2071</v>
      </c>
      <c r="QO23">
        <v>2131</v>
      </c>
      <c r="QP23">
        <v>2115</v>
      </c>
      <c r="QQ23">
        <v>2118</v>
      </c>
      <c r="QR23">
        <v>2012</v>
      </c>
      <c r="QS23">
        <v>1870</v>
      </c>
      <c r="QT23">
        <v>1843</v>
      </c>
      <c r="QU23">
        <v>1980</v>
      </c>
      <c r="QV23">
        <v>2043</v>
      </c>
      <c r="QW23">
        <v>2141</v>
      </c>
      <c r="QX23">
        <v>2188</v>
      </c>
      <c r="QY23">
        <v>2392</v>
      </c>
      <c r="QZ23">
        <v>2276</v>
      </c>
      <c r="RA23">
        <v>2387</v>
      </c>
      <c r="RB23">
        <v>2404</v>
      </c>
      <c r="RC23">
        <v>2464</v>
      </c>
      <c r="RD23">
        <v>2403</v>
      </c>
      <c r="RE23">
        <v>2398</v>
      </c>
      <c r="RF23">
        <v>2420</v>
      </c>
      <c r="RG23">
        <v>2463</v>
      </c>
      <c r="RH23">
        <v>2306</v>
      </c>
      <c r="RI23">
        <v>2320</v>
      </c>
      <c r="RJ23">
        <v>2544</v>
      </c>
      <c r="RK23">
        <v>2472</v>
      </c>
      <c r="RL23">
        <v>2486</v>
      </c>
      <c r="RM23">
        <v>2308</v>
      </c>
      <c r="RN23">
        <v>2371</v>
      </c>
      <c r="RO23">
        <v>2185</v>
      </c>
      <c r="RP23">
        <v>2236</v>
      </c>
      <c r="RQ23">
        <v>2180</v>
      </c>
      <c r="RR23">
        <v>2191</v>
      </c>
      <c r="RS23">
        <v>1955</v>
      </c>
      <c r="RT23">
        <v>1848</v>
      </c>
      <c r="RU23">
        <v>1488</v>
      </c>
      <c r="RV23">
        <v>1087</v>
      </c>
      <c r="RW23">
        <v>965</v>
      </c>
      <c r="RX23">
        <v>668</v>
      </c>
      <c r="RY23">
        <v>919</v>
      </c>
      <c r="RZ23">
        <v>558</v>
      </c>
      <c r="SA23">
        <v>624</v>
      </c>
      <c r="SB23">
        <v>466</v>
      </c>
      <c r="SC23">
        <v>360</v>
      </c>
      <c r="SD23">
        <v>276</v>
      </c>
      <c r="SE23">
        <v>218</v>
      </c>
      <c r="SF23">
        <v>147</v>
      </c>
      <c r="SG23">
        <v>101</v>
      </c>
      <c r="SH23">
        <v>76</v>
      </c>
      <c r="SI23">
        <v>47</v>
      </c>
      <c r="SJ23">
        <v>79</v>
      </c>
      <c r="SL23">
        <v>14</v>
      </c>
      <c r="SM23" t="s">
        <v>24</v>
      </c>
      <c r="SN23">
        <v>0</v>
      </c>
      <c r="SO23">
        <v>-648103.97239029128</v>
      </c>
      <c r="SP23">
        <v>-1274325.968410684</v>
      </c>
      <c r="SQ23">
        <v>-1888449.2024149103</v>
      </c>
      <c r="SR23">
        <v>-2482041.975788442</v>
      </c>
      <c r="SS23">
        <v>-3068897.3969243243</v>
      </c>
      <c r="ST23">
        <v>-3641476.5250982908</v>
      </c>
      <c r="SU23">
        <v>-4198311.1752489191</v>
      </c>
      <c r="SV23">
        <v>-4743471.1976358965</v>
      </c>
      <c r="SW23">
        <v>-5285823.597228365</v>
      </c>
      <c r="SX23">
        <v>-5823899.3348029172</v>
      </c>
      <c r="SY23">
        <v>-6361479.6227510376</v>
      </c>
      <c r="SZ23">
        <v>-6894706.087105996</v>
      </c>
      <c r="TA23">
        <v>0</v>
      </c>
      <c r="TB23">
        <v>-5274991.3108598487</v>
      </c>
      <c r="TC23">
        <v>-9315644.8931469042</v>
      </c>
      <c r="TD23">
        <v>-13360682.440120695</v>
      </c>
      <c r="TE23">
        <v>-17227834.65715101</v>
      </c>
      <c r="TF23">
        <v>-20154814.180001333</v>
      </c>
      <c r="TG23">
        <v>-22229304.245612837</v>
      </c>
      <c r="TH23">
        <v>-23343591.556275856</v>
      </c>
      <c r="TI23">
        <v>-24196903.073636241</v>
      </c>
      <c r="TJ23">
        <v>-24984526.396044042</v>
      </c>
      <c r="TK23">
        <v>-25709191.768735692</v>
      </c>
      <c r="TL23">
        <v>-26332033.78933011</v>
      </c>
      <c r="TM23">
        <v>-26918479.032682769</v>
      </c>
      <c r="TN23">
        <v>0</v>
      </c>
      <c r="TO23">
        <v>26707.417759787699</v>
      </c>
      <c r="TP23">
        <v>-1881830.3089428688</v>
      </c>
      <c r="TQ23">
        <v>-3466089.8525409047</v>
      </c>
      <c r="TR23">
        <v>-5007528.0034569064</v>
      </c>
      <c r="TS23">
        <v>-7460111.8650590824</v>
      </c>
      <c r="TT23">
        <v>-11344117.8675122</v>
      </c>
      <c r="TU23">
        <v>-16682179.876003256</v>
      </c>
      <c r="TV23">
        <v>-22404927.074872393</v>
      </c>
      <c r="TW23">
        <v>-28594754.599693</v>
      </c>
      <c r="TX23">
        <v>-34879392.54941155</v>
      </c>
      <c r="TY23">
        <v>-40286129.372936092</v>
      </c>
      <c r="TZ23">
        <v>-45716031.743392222</v>
      </c>
      <c r="UA23">
        <v>0</v>
      </c>
      <c r="UB23">
        <v>-157751.18209238016</v>
      </c>
      <c r="UC23">
        <v>-340031.92218502227</v>
      </c>
      <c r="UD23">
        <v>-524697.04245274619</v>
      </c>
      <c r="UE23">
        <v>-701663.38890705374</v>
      </c>
      <c r="UF23">
        <v>-904548.51377918618</v>
      </c>
      <c r="UG23">
        <v>-1085970.6364947942</v>
      </c>
      <c r="UH23">
        <v>-1303234.2582484684</v>
      </c>
      <c r="UI23">
        <v>-1500858.6607630707</v>
      </c>
      <c r="UJ23">
        <v>-1720576.1486617955</v>
      </c>
      <c r="UK23">
        <v>-1892624.8402752411</v>
      </c>
      <c r="UL23">
        <v>-2177992.4686352052</v>
      </c>
      <c r="UM23">
        <v>-2477430.3191729933</v>
      </c>
      <c r="UN23">
        <v>0</v>
      </c>
      <c r="UO23">
        <v>-230660.92216040409</v>
      </c>
      <c r="UP23">
        <v>-73036.129813656153</v>
      </c>
      <c r="UQ23">
        <v>337387.85888361325</v>
      </c>
      <c r="UR23">
        <v>676326.09798485646</v>
      </c>
      <c r="US23">
        <v>1104519.8406879259</v>
      </c>
      <c r="UT23">
        <v>1655091.8530527102</v>
      </c>
      <c r="UU23">
        <v>1833960.6015919338</v>
      </c>
      <c r="UV23">
        <v>2319458.5765861268</v>
      </c>
      <c r="UW23">
        <v>2351377.2644738797</v>
      </c>
      <c r="UX23">
        <v>2621172.7518290174</v>
      </c>
      <c r="UY23">
        <v>2971069.4653298361</v>
      </c>
      <c r="UZ23">
        <v>3585516.0218172907</v>
      </c>
      <c r="VA23">
        <v>0</v>
      </c>
      <c r="VB23">
        <v>-455113.99483068474</v>
      </c>
      <c r="VC23">
        <v>-653440.09145332279</v>
      </c>
      <c r="VD23">
        <v>-617823.42862125509</v>
      </c>
      <c r="VE23">
        <v>-728367.11931504193</v>
      </c>
      <c r="VF23">
        <v>-714851.6484752472</v>
      </c>
      <c r="VG23">
        <v>-641471.31797066214</v>
      </c>
      <c r="VH23">
        <v>-411306.61588116136</v>
      </c>
      <c r="VI23">
        <v>-432246.93410076702</v>
      </c>
      <c r="VJ23">
        <v>-212377.60170096823</v>
      </c>
      <c r="VK23">
        <v>-256079.39215764205</v>
      </c>
      <c r="VL23">
        <v>-303651.91338502278</v>
      </c>
      <c r="VM23">
        <v>-523934.42777591432</v>
      </c>
      <c r="VN23">
        <v>0</v>
      </c>
      <c r="VO23">
        <v>1434489.8267396577</v>
      </c>
      <c r="VP23">
        <v>4629118.5701042647</v>
      </c>
      <c r="VQ23">
        <v>8613515.7640844937</v>
      </c>
      <c r="VR23">
        <v>12573478.561246101</v>
      </c>
      <c r="VS23">
        <v>17214296.391199995</v>
      </c>
      <c r="VT23">
        <v>22248709.534085773</v>
      </c>
      <c r="VU23">
        <v>25105847.15579525</v>
      </c>
      <c r="VV23">
        <v>30126424.854583129</v>
      </c>
      <c r="VW23">
        <v>32141179.371979937</v>
      </c>
      <c r="VX23">
        <v>35557773.727139741</v>
      </c>
      <c r="VY23">
        <v>39398614.53490144</v>
      </c>
      <c r="VZ23">
        <v>45077172.246483594</v>
      </c>
      <c r="WA23">
        <v>0</v>
      </c>
      <c r="WB23">
        <v>-1072586.9183539259</v>
      </c>
      <c r="WC23">
        <v>-1934389.0323592115</v>
      </c>
      <c r="WD23">
        <v>-2659077.034527482</v>
      </c>
      <c r="WE23">
        <v>-3290423.8918193062</v>
      </c>
      <c r="WF23">
        <v>-3955408.7372036246</v>
      </c>
      <c r="WG23">
        <v>-4606259.7117526475</v>
      </c>
      <c r="WH23">
        <v>-5509093.4669214655</v>
      </c>
      <c r="WI23">
        <v>-6204198.5809863275</v>
      </c>
      <c r="WJ23">
        <v>-7191888.5608468931</v>
      </c>
      <c r="WK23">
        <v>-7924621.5713105779</v>
      </c>
      <c r="WL23">
        <v>-8626636.8098601196</v>
      </c>
      <c r="WM23">
        <v>-9104367.2052895855</v>
      </c>
      <c r="WN23">
        <v>0</v>
      </c>
      <c r="WO23">
        <v>-6378011.0561880879</v>
      </c>
      <c r="WP23">
        <v>-10843579.776207402</v>
      </c>
      <c r="WQ23">
        <v>-13565915.377709888</v>
      </c>
      <c r="WR23">
        <v>-16188054.377206801</v>
      </c>
      <c r="WS23">
        <v>-17939816.109554883</v>
      </c>
      <c r="WT23">
        <v>-19644798.917302944</v>
      </c>
      <c r="WU23">
        <v>-24507909.191191941</v>
      </c>
      <c r="WV23">
        <v>-27036722.090825424</v>
      </c>
      <c r="WW23">
        <v>-33497390.267721243</v>
      </c>
      <c r="WX23">
        <v>-38306862.97772488</v>
      </c>
      <c r="WY23">
        <v>-41718239.976666301</v>
      </c>
      <c r="WZ23">
        <v>-42972260.547118604</v>
      </c>
      <c r="XA23">
        <v>14</v>
      </c>
      <c r="XB23" t="s">
        <v>24</v>
      </c>
      <c r="XC23">
        <v>0</v>
      </c>
      <c r="XD23">
        <v>300160.18916993355</v>
      </c>
      <c r="XE23">
        <v>577888.15867797611</v>
      </c>
      <c r="XF23">
        <v>835364.84174525226</v>
      </c>
      <c r="XG23">
        <v>1078806.2909823996</v>
      </c>
      <c r="XH23">
        <v>1307781.5311543122</v>
      </c>
      <c r="XI23">
        <v>1522963.0821592421</v>
      </c>
      <c r="XJ23">
        <v>1726557.9342639064</v>
      </c>
      <c r="XK23">
        <v>1921876.5728683812</v>
      </c>
      <c r="XL23">
        <v>2108367.2504059873</v>
      </c>
      <c r="XM23">
        <v>2279960.7436432517</v>
      </c>
      <c r="XN23">
        <v>2438864.042846892</v>
      </c>
      <c r="XO23">
        <v>2580663.1674834741</v>
      </c>
      <c r="XP23">
        <v>0</v>
      </c>
      <c r="XQ23">
        <v>27785.71428571429</v>
      </c>
      <c r="XR23">
        <v>27785.71428571429</v>
      </c>
      <c r="XS23">
        <v>84714.28571428571</v>
      </c>
      <c r="XT23">
        <v>84714.28571428571</v>
      </c>
      <c r="XU23">
        <v>84714.28571428571</v>
      </c>
      <c r="XV23">
        <v>84714.28571428571</v>
      </c>
      <c r="XW23">
        <v>98965.520721903027</v>
      </c>
      <c r="XX23">
        <v>98965.520721903027</v>
      </c>
      <c r="XY23">
        <v>98965.520721903027</v>
      </c>
      <c r="XZ23">
        <v>98965.520721903027</v>
      </c>
      <c r="YA23">
        <v>98965.520721903027</v>
      </c>
      <c r="YB23">
        <v>98965.520721903027</v>
      </c>
      <c r="YC23">
        <v>0</v>
      </c>
      <c r="YD23">
        <v>1287855.4487257204</v>
      </c>
      <c r="YE23">
        <v>1758582.5005764719</v>
      </c>
      <c r="YF23">
        <v>2625028.3971272614</v>
      </c>
      <c r="YG23">
        <v>3183922.3950945409</v>
      </c>
      <c r="YH23">
        <v>3397423.9193974333</v>
      </c>
      <c r="YI23">
        <v>3397423.9193974333</v>
      </c>
      <c r="YJ23">
        <v>3397423.9193974333</v>
      </c>
      <c r="YK23">
        <v>3397423.9193974333</v>
      </c>
      <c r="YL23">
        <v>3397423.9193974333</v>
      </c>
      <c r="YM23">
        <v>3397423.9193974333</v>
      </c>
      <c r="YN23">
        <v>3397423.9193974333</v>
      </c>
      <c r="YO23">
        <v>3397423.9193974333</v>
      </c>
      <c r="YP23">
        <v>0</v>
      </c>
      <c r="YQ23">
        <v>223360.88433537431</v>
      </c>
      <c r="YR23">
        <v>414700.41435665742</v>
      </c>
      <c r="YS23">
        <v>562553.49302279926</v>
      </c>
      <c r="YT23">
        <v>724073.65036930784</v>
      </c>
      <c r="YU23">
        <v>872169.0560378083</v>
      </c>
      <c r="YV23">
        <v>1043234.4590111843</v>
      </c>
      <c r="YW23">
        <v>1205177.4466432915</v>
      </c>
      <c r="YX23">
        <v>1351938.0893498331</v>
      </c>
      <c r="YY23">
        <v>1510149.3720807731</v>
      </c>
      <c r="YZ23">
        <v>1676043.9804913434</v>
      </c>
      <c r="ZA23">
        <v>1767505.4918668217</v>
      </c>
      <c r="ZB23">
        <v>1842131.8718575996</v>
      </c>
      <c r="ZC23">
        <v>0</v>
      </c>
      <c r="ZD23">
        <v>593318.24879111908</v>
      </c>
      <c r="ZE23">
        <v>1257007.4818279347</v>
      </c>
      <c r="ZF23">
        <v>2048178.7744626384</v>
      </c>
      <c r="ZG23">
        <v>2802649.6669934317</v>
      </c>
      <c r="ZH23">
        <v>3556565.6862835772</v>
      </c>
      <c r="ZI23">
        <v>4411789.0193199236</v>
      </c>
      <c r="ZJ23">
        <v>5050005.8993302248</v>
      </c>
      <c r="ZK23">
        <v>5818751.551219211</v>
      </c>
      <c r="ZL23">
        <v>6370042.6545140259</v>
      </c>
      <c r="ZM23">
        <v>7021901.1989475423</v>
      </c>
      <c r="ZN23">
        <v>7700899.9093351811</v>
      </c>
      <c r="ZO23">
        <v>8466079.4558902793</v>
      </c>
      <c r="ZP23">
        <v>0</v>
      </c>
      <c r="ZQ23">
        <v>1163434.8911730091</v>
      </c>
      <c r="ZR23">
        <v>2347802.0519020227</v>
      </c>
      <c r="ZS23">
        <v>3610629.4361614673</v>
      </c>
      <c r="ZT23">
        <v>4778149.3237099759</v>
      </c>
      <c r="ZU23">
        <v>5928133.7706032153</v>
      </c>
      <c r="ZV23">
        <v>7123344.3150876248</v>
      </c>
      <c r="ZW23">
        <v>8324011.6512680184</v>
      </c>
      <c r="ZX23">
        <v>9424484.8155210894</v>
      </c>
      <c r="ZY23">
        <v>10596272.369109528</v>
      </c>
      <c r="ZZ23">
        <v>11618135.695157362</v>
      </c>
      <c r="AAA23">
        <v>12616021.271121271</v>
      </c>
      <c r="AAB23">
        <v>13525873.546556888</v>
      </c>
      <c r="AAC23">
        <v>0</v>
      </c>
      <c r="AAD23">
        <v>1627292.3517853576</v>
      </c>
      <c r="AAE23">
        <v>4919770.8077046806</v>
      </c>
      <c r="AAF23">
        <v>8956148.7530672215</v>
      </c>
      <c r="AAG23">
        <v>12921756.86103821</v>
      </c>
      <c r="AAH23">
        <v>17562574.690992102</v>
      </c>
      <c r="AAI23">
        <v>22677934.184877586</v>
      </c>
      <c r="AAJ23">
        <v>25616345.25059288</v>
      </c>
      <c r="AAK23">
        <v>30682240.251697473</v>
      </c>
      <c r="AAL23">
        <v>32891792.288049366</v>
      </c>
      <c r="AAM23">
        <v>36308386.643209167</v>
      </c>
      <c r="AAN23">
        <v>40199175.42197343</v>
      </c>
      <c r="AAO23">
        <v>45877733.133555569</v>
      </c>
      <c r="AAP23">
        <v>0</v>
      </c>
      <c r="AAQ23">
        <v>417346.35246387473</v>
      </c>
      <c r="AAR23">
        <v>835341.70282972464</v>
      </c>
      <c r="AAS23">
        <v>1271982.3621633351</v>
      </c>
      <c r="AAT23">
        <v>1727588.4417160726</v>
      </c>
      <c r="AAU23">
        <v>2088430.4094660382</v>
      </c>
      <c r="AAV23">
        <v>2470124.8378386926</v>
      </c>
      <c r="AAW23">
        <v>2720246.8080964698</v>
      </c>
      <c r="AAX23">
        <v>2996229.4365899321</v>
      </c>
      <c r="AAY23">
        <v>3154440.3324776459</v>
      </c>
      <c r="AAZ23">
        <v>3402460.4550195797</v>
      </c>
      <c r="ABA23">
        <v>3652564.2509178449</v>
      </c>
      <c r="ABB23">
        <v>3942514.6169764297</v>
      </c>
      <c r="ABC23">
        <v>0</v>
      </c>
      <c r="ABD23">
        <v>5640554.0807301039</v>
      </c>
      <c r="ABE23">
        <v>12138878.832161186</v>
      </c>
      <c r="ABF23">
        <v>19994600.343464259</v>
      </c>
      <c r="ABG23">
        <v>27301660.915618218</v>
      </c>
      <c r="ABH23">
        <v>34797793.349648766</v>
      </c>
      <c r="ABI23">
        <v>42731528.103405975</v>
      </c>
      <c r="ABJ23">
        <v>48138734.430314131</v>
      </c>
      <c r="ABK23">
        <v>55691910.157365255</v>
      </c>
      <c r="ABL23">
        <v>60127453.706756674</v>
      </c>
      <c r="ABM23">
        <v>65803278.156587593</v>
      </c>
      <c r="ABN23">
        <v>71871419.82818076</v>
      </c>
      <c r="ABO23">
        <v>79731385.232439563</v>
      </c>
      <c r="ABQ23">
        <v>14</v>
      </c>
      <c r="ABR23" t="s">
        <v>24</v>
      </c>
      <c r="ABS23">
        <v>0</v>
      </c>
      <c r="ABT23">
        <v>-324549.38903115352</v>
      </c>
      <c r="ABU23">
        <v>-674230.34566656919</v>
      </c>
      <c r="ABV23">
        <v>-1009544.9553424747</v>
      </c>
      <c r="ABW23">
        <v>-1344475.1660041257</v>
      </c>
      <c r="ABX23">
        <v>-1731105.4710502739</v>
      </c>
      <c r="ABY23">
        <v>-2155126.8598716343</v>
      </c>
      <c r="ABZ23">
        <v>-2609062.9676315114</v>
      </c>
      <c r="ACA23">
        <v>-3058101.2150623417</v>
      </c>
      <c r="ACB23">
        <v>-3535161.4897315325</v>
      </c>
      <c r="ACC23">
        <v>-4043963.9051873991</v>
      </c>
      <c r="ACD23">
        <v>-4513710.7072502505</v>
      </c>
      <c r="ACE23">
        <v>-5022299.1275971634</v>
      </c>
      <c r="ACG23">
        <v>14</v>
      </c>
      <c r="ACH23" t="s">
        <v>24</v>
      </c>
      <c r="ACI23">
        <v>61064</v>
      </c>
      <c r="ACJ23">
        <v>1477679</v>
      </c>
      <c r="ACK23">
        <v>4.1324265960333742E-2</v>
      </c>
      <c r="ACM23">
        <v>14</v>
      </c>
      <c r="ACN23" t="s">
        <v>24</v>
      </c>
      <c r="ACO23">
        <v>731</v>
      </c>
      <c r="ACP23">
        <v>405</v>
      </c>
      <c r="ACQ23">
        <v>257</v>
      </c>
      <c r="ACR23">
        <v>1010</v>
      </c>
      <c r="ACS23">
        <v>2887</v>
      </c>
      <c r="ACT23">
        <v>2046</v>
      </c>
      <c r="ACU23">
        <v>1078</v>
      </c>
      <c r="ACV23">
        <v>664</v>
      </c>
      <c r="ACW23">
        <v>469</v>
      </c>
      <c r="ACX23">
        <v>399</v>
      </c>
      <c r="ACY23">
        <v>374</v>
      </c>
      <c r="ACZ23">
        <v>278</v>
      </c>
      <c r="ADA23">
        <v>381</v>
      </c>
      <c r="ADB23">
        <v>273</v>
      </c>
      <c r="ADC23">
        <v>145</v>
      </c>
      <c r="ADD23">
        <v>147</v>
      </c>
      <c r="ADF23">
        <v>14</v>
      </c>
      <c r="ADG23" t="s">
        <v>24</v>
      </c>
      <c r="ADH23">
        <v>726</v>
      </c>
      <c r="ADI23">
        <v>389</v>
      </c>
      <c r="ADJ23">
        <v>294</v>
      </c>
      <c r="ADK23">
        <v>1664</v>
      </c>
      <c r="ADL23">
        <v>4391</v>
      </c>
      <c r="ADM23">
        <v>2369</v>
      </c>
      <c r="ADN23">
        <v>1114</v>
      </c>
      <c r="ADO23">
        <v>648</v>
      </c>
      <c r="ADP23">
        <v>435</v>
      </c>
      <c r="ADQ23">
        <v>393</v>
      </c>
      <c r="ADR23">
        <v>398</v>
      </c>
      <c r="ADS23">
        <v>281</v>
      </c>
      <c r="ADT23">
        <v>319</v>
      </c>
      <c r="ADU23">
        <v>233</v>
      </c>
      <c r="ADV23">
        <v>137</v>
      </c>
      <c r="ADW23">
        <v>177</v>
      </c>
      <c r="ADY23">
        <v>14</v>
      </c>
      <c r="ADZ23" t="s">
        <v>24</v>
      </c>
      <c r="AEA23">
        <v>5</v>
      </c>
      <c r="AEB23">
        <v>16</v>
      </c>
      <c r="AEC23">
        <v>-37</v>
      </c>
      <c r="AED23">
        <v>-654</v>
      </c>
      <c r="AEE23">
        <v>-1504</v>
      </c>
      <c r="AEF23">
        <v>-323</v>
      </c>
      <c r="AEG23">
        <v>-36</v>
      </c>
      <c r="AEH23">
        <v>16</v>
      </c>
      <c r="AEI23">
        <v>34</v>
      </c>
      <c r="AEJ23">
        <v>6</v>
      </c>
      <c r="AEK23">
        <v>-24</v>
      </c>
      <c r="AEL23">
        <v>-3</v>
      </c>
      <c r="AEM23">
        <v>62</v>
      </c>
      <c r="AEN23">
        <v>40</v>
      </c>
      <c r="AEO23">
        <v>8</v>
      </c>
      <c r="AEP23">
        <v>-30</v>
      </c>
      <c r="AER23">
        <v>14</v>
      </c>
      <c r="AES23" t="s">
        <v>24</v>
      </c>
      <c r="AET23">
        <v>6908.3019996326429</v>
      </c>
      <c r="AEU23">
        <v>6999.8979499987454</v>
      </c>
      <c r="AEV23">
        <v>8800.6064397737882</v>
      </c>
      <c r="AEW23">
        <v>6282.6423227687628</v>
      </c>
      <c r="AEX23">
        <v>1083.7866284115264</v>
      </c>
      <c r="AEY23">
        <v>3284.0771261133309</v>
      </c>
      <c r="AEZ23">
        <v>4358.8983781315428</v>
      </c>
      <c r="AFA23">
        <v>4798.0196224186657</v>
      </c>
      <c r="AFB23">
        <v>5272.6596531892819</v>
      </c>
      <c r="AFC23">
        <v>5637.9184748061443</v>
      </c>
      <c r="AFD23">
        <v>5412.0932255498792</v>
      </c>
      <c r="AFE23">
        <v>4892.1809784063007</v>
      </c>
      <c r="AFF23">
        <v>4665.7701231769151</v>
      </c>
      <c r="AFG23">
        <v>4424.9848860950233</v>
      </c>
      <c r="AFH23">
        <v>3640.4379641428959</v>
      </c>
      <c r="AFI23">
        <v>14387.294565647248</v>
      </c>
      <c r="AFK23">
        <v>14</v>
      </c>
      <c r="AFL23" t="s">
        <v>24</v>
      </c>
      <c r="AFM23">
        <v>11414.555894085124</v>
      </c>
      <c r="AFN23">
        <v>11679.674560840398</v>
      </c>
      <c r="AFO23">
        <v>12398.670685338766</v>
      </c>
      <c r="AFP23">
        <v>7534.1166481066875</v>
      </c>
      <c r="AFQ23">
        <v>3021.1306344877221</v>
      </c>
      <c r="AFR23">
        <v>2935.7025413670362</v>
      </c>
      <c r="AFS23">
        <v>2962.8470755092681</v>
      </c>
      <c r="AFT23">
        <v>2985.4430472390191</v>
      </c>
      <c r="AFU23">
        <v>3002.207953041318</v>
      </c>
      <c r="AFV23">
        <v>3043.8365040275257</v>
      </c>
      <c r="AFW23">
        <v>3416.4270940129536</v>
      </c>
      <c r="AFX23">
        <v>3413.9137973077754</v>
      </c>
      <c r="AFY23">
        <v>3412.596663700881</v>
      </c>
      <c r="AFZ23">
        <v>4995.8012112564147</v>
      </c>
      <c r="AGA23">
        <v>4996.6904004846747</v>
      </c>
      <c r="AGB23">
        <v>14621.33650214258</v>
      </c>
      <c r="AGD23">
        <v>14</v>
      </c>
      <c r="AGE23" t="s">
        <v>24</v>
      </c>
      <c r="AGF23">
        <v>-4506.2538944524813</v>
      </c>
      <c r="AGG23">
        <v>-4679.7766108416527</v>
      </c>
      <c r="AGH23">
        <v>-3598.0642455649777</v>
      </c>
      <c r="AGI23">
        <v>-1251.4743253379247</v>
      </c>
      <c r="AGJ23">
        <v>-1937.3440060761957</v>
      </c>
      <c r="AGK23">
        <v>348.37458474629466</v>
      </c>
      <c r="AGL23">
        <v>1396.0513026222748</v>
      </c>
      <c r="AGM23">
        <v>1812.5765751796466</v>
      </c>
      <c r="AGN23">
        <v>2270.4517001479639</v>
      </c>
      <c r="AGO23">
        <v>2594.0819707786186</v>
      </c>
      <c r="AGP23">
        <v>1995.6661315369256</v>
      </c>
      <c r="AGQ23">
        <v>1478.2671810985253</v>
      </c>
      <c r="AGR23">
        <v>1253.1734594760342</v>
      </c>
      <c r="AGS23">
        <v>-570.81632516139143</v>
      </c>
      <c r="AGT23">
        <v>-1356.2524363417788</v>
      </c>
      <c r="AGU23">
        <v>-234.04193649533227</v>
      </c>
    </row>
    <row r="24" spans="2:879" x14ac:dyDescent="0.25">
      <c r="B24">
        <v>15</v>
      </c>
      <c r="C24" t="s">
        <v>25</v>
      </c>
      <c r="D24">
        <v>1755</v>
      </c>
      <c r="E24">
        <v>1695</v>
      </c>
      <c r="F24">
        <v>1683</v>
      </c>
      <c r="G24">
        <v>1673</v>
      </c>
      <c r="H24">
        <v>1661</v>
      </c>
      <c r="I24">
        <v>1649</v>
      </c>
      <c r="J24">
        <v>1634</v>
      </c>
      <c r="K24">
        <v>1621</v>
      </c>
      <c r="L24">
        <v>1610</v>
      </c>
      <c r="M24">
        <v>1596</v>
      </c>
      <c r="N24">
        <v>1589</v>
      </c>
      <c r="O24">
        <v>1585</v>
      </c>
      <c r="P24">
        <v>1581</v>
      </c>
      <c r="R24">
        <v>15</v>
      </c>
      <c r="S24" t="s">
        <v>25</v>
      </c>
      <c r="T24">
        <v>10003</v>
      </c>
      <c r="U24">
        <v>9760</v>
      </c>
      <c r="V24">
        <v>9349</v>
      </c>
      <c r="W24">
        <v>9051</v>
      </c>
      <c r="X24">
        <v>8796</v>
      </c>
      <c r="Y24">
        <v>8621</v>
      </c>
      <c r="Z24">
        <v>8517</v>
      </c>
      <c r="AA24">
        <v>8461</v>
      </c>
      <c r="AB24">
        <v>8396</v>
      </c>
      <c r="AC24">
        <v>8344</v>
      </c>
      <c r="AD24">
        <v>8276</v>
      </c>
      <c r="AE24">
        <v>8216</v>
      </c>
      <c r="AF24">
        <v>8169</v>
      </c>
      <c r="AH24">
        <v>15</v>
      </c>
      <c r="AI24" t="s">
        <v>25</v>
      </c>
      <c r="AJ24">
        <v>2179</v>
      </c>
      <c r="AK24">
        <v>2059</v>
      </c>
      <c r="AL24">
        <v>2165</v>
      </c>
      <c r="AM24">
        <v>2043</v>
      </c>
      <c r="AN24">
        <v>1991</v>
      </c>
      <c r="AO24">
        <v>1900</v>
      </c>
      <c r="AP24">
        <v>1818</v>
      </c>
      <c r="AQ24">
        <v>1759</v>
      </c>
      <c r="AR24">
        <v>1750</v>
      </c>
      <c r="AS24">
        <v>1735</v>
      </c>
      <c r="AT24">
        <v>1727</v>
      </c>
      <c r="AU24">
        <v>1714</v>
      </c>
      <c r="AV24">
        <v>1699</v>
      </c>
      <c r="AX24">
        <v>15</v>
      </c>
      <c r="AY24" t="s">
        <v>25</v>
      </c>
      <c r="AZ24">
        <v>13182</v>
      </c>
      <c r="BA24">
        <v>13283</v>
      </c>
      <c r="BB24">
        <v>13216</v>
      </c>
      <c r="BC24">
        <v>13175</v>
      </c>
      <c r="BD24">
        <v>12991</v>
      </c>
      <c r="BE24">
        <v>12723</v>
      </c>
      <c r="BF24">
        <v>12480</v>
      </c>
      <c r="BG24">
        <v>12116</v>
      </c>
      <c r="BH24">
        <v>11814</v>
      </c>
      <c r="BI24">
        <v>11398</v>
      </c>
      <c r="BJ24">
        <v>11101</v>
      </c>
      <c r="BK24">
        <v>10846</v>
      </c>
      <c r="BL24">
        <v>10665</v>
      </c>
      <c r="BN24">
        <v>15</v>
      </c>
      <c r="BO24" t="s">
        <v>25</v>
      </c>
      <c r="BP24">
        <v>6164</v>
      </c>
      <c r="BQ24">
        <v>6244</v>
      </c>
      <c r="BR24">
        <v>6380</v>
      </c>
      <c r="BS24">
        <v>6555</v>
      </c>
      <c r="BT24">
        <v>6701</v>
      </c>
      <c r="BU24">
        <v>6833</v>
      </c>
      <c r="BV24">
        <v>6769</v>
      </c>
      <c r="BW24">
        <v>6719</v>
      </c>
      <c r="BX24">
        <v>6527</v>
      </c>
      <c r="BY24">
        <v>6547</v>
      </c>
      <c r="BZ24">
        <v>6411</v>
      </c>
      <c r="CA24">
        <v>6332</v>
      </c>
      <c r="CB24">
        <v>6069</v>
      </c>
      <c r="CD24">
        <v>15</v>
      </c>
      <c r="CE24" t="s">
        <v>25</v>
      </c>
      <c r="CF24">
        <v>6052</v>
      </c>
      <c r="CG24">
        <v>6104</v>
      </c>
      <c r="CH24">
        <v>6174</v>
      </c>
      <c r="CI24">
        <v>6182</v>
      </c>
      <c r="CJ24">
        <v>6259</v>
      </c>
      <c r="CK24">
        <v>6388</v>
      </c>
      <c r="CL24">
        <v>6544</v>
      </c>
      <c r="CM24">
        <v>6689</v>
      </c>
      <c r="CN24">
        <v>6812</v>
      </c>
      <c r="CO24">
        <v>6743</v>
      </c>
      <c r="CP24">
        <v>6693</v>
      </c>
      <c r="CQ24">
        <v>6513</v>
      </c>
      <c r="CR24">
        <v>6530</v>
      </c>
      <c r="CT24">
        <v>15</v>
      </c>
      <c r="CU24" t="s">
        <v>25</v>
      </c>
      <c r="CV24">
        <v>11063</v>
      </c>
      <c r="CW24">
        <v>10797</v>
      </c>
      <c r="CX24">
        <v>10629</v>
      </c>
      <c r="CY24">
        <v>10674</v>
      </c>
      <c r="CZ24">
        <v>10700</v>
      </c>
      <c r="DA24">
        <v>10685</v>
      </c>
      <c r="DB24">
        <v>10757</v>
      </c>
      <c r="DC24">
        <v>10869</v>
      </c>
      <c r="DD24">
        <v>10991</v>
      </c>
      <c r="DE24">
        <v>11167</v>
      </c>
      <c r="DF24">
        <v>11318</v>
      </c>
      <c r="DG24">
        <v>11466</v>
      </c>
      <c r="DH24">
        <v>11483</v>
      </c>
      <c r="DJ24">
        <v>15</v>
      </c>
      <c r="DK24" t="s">
        <v>25</v>
      </c>
      <c r="DL24">
        <v>89329</v>
      </c>
      <c r="DM24">
        <v>88963</v>
      </c>
      <c r="DN24">
        <v>88602</v>
      </c>
      <c r="DO24">
        <v>88196</v>
      </c>
      <c r="DP24">
        <v>87828</v>
      </c>
      <c r="DQ24">
        <v>87621</v>
      </c>
      <c r="DR24">
        <v>87358</v>
      </c>
      <c r="DS24">
        <v>87083</v>
      </c>
      <c r="DT24">
        <v>86833</v>
      </c>
      <c r="DU24">
        <v>86591</v>
      </c>
      <c r="DV24">
        <v>86342</v>
      </c>
      <c r="DW24">
        <v>86145</v>
      </c>
      <c r="DX24">
        <v>86010</v>
      </c>
      <c r="DZ24">
        <v>15</v>
      </c>
      <c r="EA24" t="s">
        <v>25</v>
      </c>
      <c r="EB24">
        <v>22368</v>
      </c>
      <c r="EC24">
        <v>22749</v>
      </c>
      <c r="ED24">
        <v>22634</v>
      </c>
      <c r="EE24">
        <v>22145</v>
      </c>
      <c r="EF24">
        <v>21796</v>
      </c>
      <c r="EG24">
        <v>21389</v>
      </c>
      <c r="EH24">
        <v>20939</v>
      </c>
      <c r="EI24">
        <v>20673</v>
      </c>
      <c r="EJ24">
        <v>20470</v>
      </c>
      <c r="EK24">
        <v>20226</v>
      </c>
      <c r="EL24">
        <v>20103</v>
      </c>
      <c r="EM24">
        <v>19865</v>
      </c>
      <c r="EN24">
        <v>19688</v>
      </c>
      <c r="EP24">
        <v>15</v>
      </c>
      <c r="EQ24" t="s">
        <v>25</v>
      </c>
      <c r="ER24">
        <v>12752</v>
      </c>
      <c r="ES24">
        <v>13028</v>
      </c>
      <c r="ET24">
        <v>13654</v>
      </c>
      <c r="EU24">
        <v>14662</v>
      </c>
      <c r="EV24">
        <v>15374</v>
      </c>
      <c r="EW24">
        <v>15988</v>
      </c>
      <c r="EX24">
        <v>16643</v>
      </c>
      <c r="EY24">
        <v>17317</v>
      </c>
      <c r="EZ24">
        <v>17475</v>
      </c>
      <c r="FA24">
        <v>18071</v>
      </c>
      <c r="FB24">
        <v>18417</v>
      </c>
      <c r="FC24">
        <v>18772</v>
      </c>
      <c r="FD24">
        <v>18747</v>
      </c>
      <c r="FF24">
        <v>15</v>
      </c>
      <c r="FG24" t="s">
        <v>25</v>
      </c>
      <c r="FH24">
        <v>5947</v>
      </c>
      <c r="FI24">
        <v>5986</v>
      </c>
      <c r="FJ24">
        <v>6050</v>
      </c>
      <c r="FK24">
        <v>6053</v>
      </c>
      <c r="FL24">
        <v>6171</v>
      </c>
      <c r="FM24">
        <v>6324</v>
      </c>
      <c r="FN24">
        <v>6500</v>
      </c>
      <c r="FO24">
        <v>6464</v>
      </c>
      <c r="FP24">
        <v>6879</v>
      </c>
      <c r="FQ24">
        <v>6897</v>
      </c>
      <c r="FR24">
        <v>7064</v>
      </c>
      <c r="FS24">
        <v>7287</v>
      </c>
      <c r="FT24">
        <v>7778</v>
      </c>
      <c r="FV24">
        <v>15</v>
      </c>
      <c r="FW24" t="s">
        <v>25</v>
      </c>
      <c r="FX24">
        <v>180794</v>
      </c>
      <c r="FY24">
        <v>180668</v>
      </c>
      <c r="FZ24">
        <v>180536</v>
      </c>
      <c r="GA24">
        <v>180409</v>
      </c>
      <c r="GB24">
        <v>180268</v>
      </c>
      <c r="GC24">
        <v>180121</v>
      </c>
      <c r="GD24">
        <v>179959</v>
      </c>
      <c r="GE24">
        <v>179771</v>
      </c>
      <c r="GF24">
        <v>179557</v>
      </c>
      <c r="GG24">
        <v>179315</v>
      </c>
      <c r="GH24">
        <v>179041</v>
      </c>
      <c r="GI24">
        <v>178741</v>
      </c>
      <c r="GJ24">
        <v>178419</v>
      </c>
      <c r="GL24">
        <v>15</v>
      </c>
      <c r="GM24" t="s">
        <v>25</v>
      </c>
      <c r="GN24">
        <v>2156</v>
      </c>
      <c r="GO24">
        <v>2148</v>
      </c>
      <c r="GP24">
        <v>2092</v>
      </c>
      <c r="GQ24">
        <v>2034</v>
      </c>
      <c r="GR24">
        <v>2016</v>
      </c>
      <c r="GS24">
        <v>1967</v>
      </c>
      <c r="GT24">
        <v>2011</v>
      </c>
      <c r="GU24">
        <v>2012</v>
      </c>
      <c r="GV24">
        <v>1917</v>
      </c>
      <c r="GW24">
        <v>1984</v>
      </c>
      <c r="GX24">
        <v>1967</v>
      </c>
      <c r="GY24">
        <v>1992</v>
      </c>
      <c r="GZ24">
        <v>2021</v>
      </c>
      <c r="HA24">
        <v>2150</v>
      </c>
      <c r="HB24">
        <v>2207</v>
      </c>
      <c r="HC24">
        <v>2290</v>
      </c>
      <c r="HD24">
        <v>2312</v>
      </c>
      <c r="HE24">
        <v>2323</v>
      </c>
      <c r="HF24">
        <v>2321</v>
      </c>
      <c r="HG24">
        <v>2415</v>
      </c>
      <c r="HH24">
        <v>2329</v>
      </c>
      <c r="HI24">
        <v>2325</v>
      </c>
      <c r="HJ24">
        <v>2172</v>
      </c>
      <c r="HK24">
        <v>2232</v>
      </c>
      <c r="HL24">
        <v>2238</v>
      </c>
      <c r="HM24">
        <v>2172</v>
      </c>
      <c r="HN24">
        <v>2307</v>
      </c>
      <c r="HO24">
        <v>2247</v>
      </c>
      <c r="HP24">
        <v>2176</v>
      </c>
      <c r="HQ24">
        <v>2179</v>
      </c>
      <c r="HR24">
        <v>2178</v>
      </c>
      <c r="HS24">
        <v>2138</v>
      </c>
      <c r="HT24">
        <v>2134</v>
      </c>
      <c r="HU24">
        <v>2055</v>
      </c>
      <c r="HV24">
        <v>2070</v>
      </c>
      <c r="HW24">
        <v>1969</v>
      </c>
      <c r="HX24">
        <v>1847</v>
      </c>
      <c r="HY24">
        <v>1990</v>
      </c>
      <c r="HZ24">
        <v>2058</v>
      </c>
      <c r="IA24">
        <v>2101</v>
      </c>
      <c r="IB24">
        <v>2201</v>
      </c>
      <c r="IC24">
        <v>2205</v>
      </c>
      <c r="ID24">
        <v>2264</v>
      </c>
      <c r="IE24">
        <v>2277</v>
      </c>
      <c r="IF24">
        <v>2205</v>
      </c>
      <c r="IG24">
        <v>2244</v>
      </c>
      <c r="IH24">
        <v>2270</v>
      </c>
      <c r="II24">
        <v>2187</v>
      </c>
      <c r="IJ24">
        <v>2200</v>
      </c>
      <c r="IK24">
        <v>2190</v>
      </c>
      <c r="IL24">
        <v>2195</v>
      </c>
      <c r="IM24">
        <v>2162</v>
      </c>
      <c r="IN24">
        <v>2312</v>
      </c>
      <c r="IO24">
        <v>2358</v>
      </c>
      <c r="IP24">
        <v>2387</v>
      </c>
      <c r="IQ24">
        <v>2484</v>
      </c>
      <c r="IR24">
        <v>2396</v>
      </c>
      <c r="IS24">
        <v>2496</v>
      </c>
      <c r="IT24">
        <v>2414</v>
      </c>
      <c r="IU24">
        <v>2451</v>
      </c>
      <c r="IV24">
        <v>2608</v>
      </c>
      <c r="IW24">
        <v>2546</v>
      </c>
      <c r="IX24">
        <v>2554</v>
      </c>
      <c r="IY24">
        <v>2753</v>
      </c>
      <c r="IZ24">
        <v>2361</v>
      </c>
      <c r="JA24">
        <v>1903</v>
      </c>
      <c r="JB24">
        <v>1791</v>
      </c>
      <c r="JC24">
        <v>1502</v>
      </c>
      <c r="JD24">
        <v>2137</v>
      </c>
      <c r="JE24">
        <v>1388</v>
      </c>
      <c r="JF24">
        <v>1666</v>
      </c>
      <c r="JG24">
        <v>1634</v>
      </c>
      <c r="JH24">
        <v>1549</v>
      </c>
      <c r="JI24">
        <v>1399</v>
      </c>
      <c r="JJ24">
        <v>1434</v>
      </c>
      <c r="JK24">
        <v>1350</v>
      </c>
      <c r="JL24">
        <v>1338</v>
      </c>
      <c r="JM24">
        <v>1280</v>
      </c>
      <c r="JN24">
        <v>1204</v>
      </c>
      <c r="JO24">
        <v>1210</v>
      </c>
      <c r="JP24">
        <v>1174</v>
      </c>
      <c r="JQ24">
        <v>1148</v>
      </c>
      <c r="JR24">
        <v>997</v>
      </c>
      <c r="JS24">
        <v>1041</v>
      </c>
      <c r="JT24">
        <v>983</v>
      </c>
      <c r="JU24">
        <v>810</v>
      </c>
      <c r="JV24">
        <v>795</v>
      </c>
      <c r="JW24">
        <v>668</v>
      </c>
      <c r="JX24">
        <v>603</v>
      </c>
      <c r="JY24">
        <v>455</v>
      </c>
      <c r="JZ24">
        <v>355</v>
      </c>
      <c r="KA24">
        <v>315</v>
      </c>
      <c r="KB24">
        <v>244</v>
      </c>
      <c r="KC24">
        <v>196</v>
      </c>
      <c r="KD24">
        <v>163</v>
      </c>
      <c r="KE24">
        <v>113</v>
      </c>
      <c r="KF24">
        <v>77</v>
      </c>
      <c r="KG24">
        <v>54</v>
      </c>
      <c r="KH24">
        <v>34</v>
      </c>
      <c r="KI24">
        <v>18</v>
      </c>
      <c r="KJ24">
        <v>38</v>
      </c>
      <c r="KL24">
        <v>15</v>
      </c>
      <c r="KM24" t="s">
        <v>25</v>
      </c>
      <c r="KN24">
        <v>1755</v>
      </c>
      <c r="KO24">
        <v>1844</v>
      </c>
      <c r="KP24">
        <v>1956</v>
      </c>
      <c r="KQ24">
        <v>2010</v>
      </c>
      <c r="KR24">
        <v>2149</v>
      </c>
      <c r="KS24">
        <v>2044</v>
      </c>
      <c r="KT24">
        <v>2179</v>
      </c>
      <c r="KU24">
        <v>2144</v>
      </c>
      <c r="KV24">
        <v>2278</v>
      </c>
      <c r="KW24">
        <v>2254</v>
      </c>
      <c r="KX24">
        <v>2232</v>
      </c>
      <c r="KY24">
        <v>2158</v>
      </c>
      <c r="KZ24">
        <v>2116</v>
      </c>
      <c r="LA24">
        <v>2073</v>
      </c>
      <c r="LB24">
        <v>2037</v>
      </c>
      <c r="LC24">
        <v>2054</v>
      </c>
      <c r="LD24">
        <v>2074</v>
      </c>
      <c r="LE24">
        <v>1965</v>
      </c>
      <c r="LF24">
        <v>2013</v>
      </c>
      <c r="LG24">
        <v>2086</v>
      </c>
      <c r="LH24">
        <v>2096</v>
      </c>
      <c r="LI24">
        <v>2172</v>
      </c>
      <c r="LJ24">
        <v>2322</v>
      </c>
      <c r="LK24">
        <v>2387</v>
      </c>
      <c r="LL24">
        <v>2355</v>
      </c>
      <c r="LM24">
        <v>2317</v>
      </c>
      <c r="LN24">
        <v>2192</v>
      </c>
      <c r="LO24">
        <v>2239</v>
      </c>
      <c r="LP24">
        <v>2341</v>
      </c>
      <c r="LQ24">
        <v>2202</v>
      </c>
      <c r="LR24">
        <v>2212</v>
      </c>
      <c r="LS24">
        <v>2081</v>
      </c>
      <c r="LT24">
        <v>2127</v>
      </c>
      <c r="LU24">
        <v>2178</v>
      </c>
      <c r="LV24">
        <v>2136</v>
      </c>
      <c r="LW24">
        <v>2263</v>
      </c>
      <c r="LX24">
        <v>2256</v>
      </c>
      <c r="LY24">
        <v>2222</v>
      </c>
      <c r="LZ24">
        <v>2264</v>
      </c>
      <c r="MA24">
        <v>2181</v>
      </c>
      <c r="MB24">
        <v>2182</v>
      </c>
      <c r="MC24">
        <v>2154</v>
      </c>
      <c r="MD24">
        <v>2118</v>
      </c>
      <c r="ME24">
        <v>2079</v>
      </c>
      <c r="MF24">
        <v>2048</v>
      </c>
      <c r="MG24">
        <v>1879</v>
      </c>
      <c r="MH24">
        <v>1994</v>
      </c>
      <c r="MI24">
        <v>2071</v>
      </c>
      <c r="MJ24">
        <v>2095</v>
      </c>
      <c r="MK24">
        <v>2191</v>
      </c>
      <c r="ML24">
        <v>2205</v>
      </c>
      <c r="MM24">
        <v>2243</v>
      </c>
      <c r="MN24">
        <v>2247</v>
      </c>
      <c r="MO24">
        <v>2160</v>
      </c>
      <c r="MP24">
        <v>2193</v>
      </c>
      <c r="MQ24">
        <v>2219</v>
      </c>
      <c r="MR24">
        <v>2169</v>
      </c>
      <c r="MS24">
        <v>2144</v>
      </c>
      <c r="MT24">
        <v>2130</v>
      </c>
      <c r="MU24">
        <v>2115</v>
      </c>
      <c r="MV24">
        <v>2089</v>
      </c>
      <c r="MW24">
        <v>2197</v>
      </c>
      <c r="MX24">
        <v>2219</v>
      </c>
      <c r="MY24">
        <v>2266</v>
      </c>
      <c r="MZ24">
        <v>2356</v>
      </c>
      <c r="NA24">
        <v>2226</v>
      </c>
      <c r="NB24">
        <v>2314</v>
      </c>
      <c r="NC24">
        <v>2221</v>
      </c>
      <c r="ND24">
        <v>2259</v>
      </c>
      <c r="NE24">
        <v>2429</v>
      </c>
      <c r="NF24">
        <v>2313</v>
      </c>
      <c r="NG24">
        <v>2340</v>
      </c>
      <c r="NH24">
        <v>2477</v>
      </c>
      <c r="NI24">
        <v>2107</v>
      </c>
      <c r="NJ24">
        <v>1682</v>
      </c>
      <c r="NK24">
        <v>1550</v>
      </c>
      <c r="NL24">
        <v>1315</v>
      </c>
      <c r="NM24">
        <v>1806</v>
      </c>
      <c r="NN24">
        <v>1155</v>
      </c>
      <c r="NO24">
        <v>1388</v>
      </c>
      <c r="NP24">
        <v>1303</v>
      </c>
      <c r="NQ24">
        <v>1208</v>
      </c>
      <c r="NR24">
        <v>1018</v>
      </c>
      <c r="NS24">
        <v>1054</v>
      </c>
      <c r="NT24">
        <v>955</v>
      </c>
      <c r="NU24">
        <v>905</v>
      </c>
      <c r="NV24">
        <v>793</v>
      </c>
      <c r="NW24">
        <v>715</v>
      </c>
      <c r="NX24">
        <v>626</v>
      </c>
      <c r="NY24">
        <v>600</v>
      </c>
      <c r="NZ24">
        <v>546</v>
      </c>
      <c r="OA24">
        <v>414</v>
      </c>
      <c r="OB24">
        <v>354</v>
      </c>
      <c r="OC24">
        <v>293</v>
      </c>
      <c r="OD24">
        <v>212</v>
      </c>
      <c r="OE24">
        <v>180</v>
      </c>
      <c r="OF24">
        <v>107</v>
      </c>
      <c r="OG24">
        <v>71</v>
      </c>
      <c r="OH24">
        <v>54</v>
      </c>
      <c r="OI24">
        <v>36</v>
      </c>
      <c r="OJ24">
        <v>41</v>
      </c>
      <c r="OL24">
        <v>15</v>
      </c>
      <c r="OM24" t="s">
        <v>25</v>
      </c>
      <c r="ON24">
        <v>1581</v>
      </c>
      <c r="OO24">
        <v>1594</v>
      </c>
      <c r="OP24">
        <v>1614</v>
      </c>
      <c r="OQ24">
        <v>1632</v>
      </c>
      <c r="OR24">
        <v>1653</v>
      </c>
      <c r="OS24">
        <v>1676</v>
      </c>
      <c r="OT24">
        <v>1699</v>
      </c>
      <c r="OU24">
        <v>1722</v>
      </c>
      <c r="OV24">
        <v>1743</v>
      </c>
      <c r="OW24">
        <v>1761</v>
      </c>
      <c r="OX24">
        <v>1777</v>
      </c>
      <c r="OY24">
        <v>1802</v>
      </c>
      <c r="OZ24">
        <v>1860</v>
      </c>
      <c r="PA24">
        <v>1939</v>
      </c>
      <c r="PB24">
        <v>2037</v>
      </c>
      <c r="PC24">
        <v>2093</v>
      </c>
      <c r="PD24">
        <v>2201</v>
      </c>
      <c r="PE24">
        <v>2104</v>
      </c>
      <c r="PF24">
        <v>2225</v>
      </c>
      <c r="PG24">
        <v>2162</v>
      </c>
      <c r="PH24">
        <v>2304</v>
      </c>
      <c r="PI24">
        <v>2379</v>
      </c>
      <c r="PJ24">
        <v>2366</v>
      </c>
      <c r="PK24">
        <v>2272</v>
      </c>
      <c r="PL24">
        <v>2218</v>
      </c>
      <c r="PM24">
        <v>2131</v>
      </c>
      <c r="PN24">
        <v>2089</v>
      </c>
      <c r="PO24">
        <v>2044</v>
      </c>
      <c r="PP24">
        <v>2003</v>
      </c>
      <c r="PQ24">
        <v>1995</v>
      </c>
      <c r="PR24">
        <v>2002</v>
      </c>
      <c r="PS24">
        <v>2014</v>
      </c>
      <c r="PT24">
        <v>1990</v>
      </c>
      <c r="PU24">
        <v>1996</v>
      </c>
      <c r="PV24">
        <v>2061</v>
      </c>
      <c r="PW24">
        <v>2140</v>
      </c>
      <c r="PX24">
        <v>2176</v>
      </c>
      <c r="PY24">
        <v>2192</v>
      </c>
      <c r="PZ24">
        <v>2181</v>
      </c>
      <c r="QA24">
        <v>2195</v>
      </c>
      <c r="QB24">
        <v>2297</v>
      </c>
      <c r="QC24">
        <v>2200</v>
      </c>
      <c r="QD24">
        <v>2196</v>
      </c>
      <c r="QE24">
        <v>2115</v>
      </c>
      <c r="QF24">
        <v>2135</v>
      </c>
      <c r="QG24">
        <v>2188</v>
      </c>
      <c r="QH24">
        <v>2165</v>
      </c>
      <c r="QI24">
        <v>2265</v>
      </c>
      <c r="QJ24">
        <v>2235</v>
      </c>
      <c r="QK24">
        <v>2191</v>
      </c>
      <c r="QL24">
        <v>2211</v>
      </c>
      <c r="QM24">
        <v>2138</v>
      </c>
      <c r="QN24">
        <v>2124</v>
      </c>
      <c r="QO24">
        <v>2100</v>
      </c>
      <c r="QP24">
        <v>2065</v>
      </c>
      <c r="QQ24">
        <v>2026</v>
      </c>
      <c r="QR24">
        <v>1976</v>
      </c>
      <c r="QS24">
        <v>1815</v>
      </c>
      <c r="QT24">
        <v>1897</v>
      </c>
      <c r="QU24">
        <v>1964</v>
      </c>
      <c r="QV24">
        <v>1980</v>
      </c>
      <c r="QW24">
        <v>2054</v>
      </c>
      <c r="QX24">
        <v>2065</v>
      </c>
      <c r="QY24">
        <v>2103</v>
      </c>
      <c r="QZ24">
        <v>2078</v>
      </c>
      <c r="RA24">
        <v>2005</v>
      </c>
      <c r="RB24">
        <v>2025</v>
      </c>
      <c r="RC24">
        <v>2042</v>
      </c>
      <c r="RD24">
        <v>1993</v>
      </c>
      <c r="RE24">
        <v>1968</v>
      </c>
      <c r="RF24">
        <v>1943</v>
      </c>
      <c r="RG24">
        <v>1920</v>
      </c>
      <c r="RH24">
        <v>1866</v>
      </c>
      <c r="RI24">
        <v>1960</v>
      </c>
      <c r="RJ24">
        <v>1966</v>
      </c>
      <c r="RK24">
        <v>1981</v>
      </c>
      <c r="RL24">
        <v>2035</v>
      </c>
      <c r="RM24">
        <v>1914</v>
      </c>
      <c r="RN24">
        <v>1946</v>
      </c>
      <c r="RO24">
        <v>1840</v>
      </c>
      <c r="RP24">
        <v>1831</v>
      </c>
      <c r="RQ24">
        <v>1912</v>
      </c>
      <c r="RR24">
        <v>1782</v>
      </c>
      <c r="RS24">
        <v>1737</v>
      </c>
      <c r="RT24">
        <v>1769</v>
      </c>
      <c r="RU24">
        <v>1436</v>
      </c>
      <c r="RV24">
        <v>1085</v>
      </c>
      <c r="RW24">
        <v>933</v>
      </c>
      <c r="RX24">
        <v>724</v>
      </c>
      <c r="RY24">
        <v>906</v>
      </c>
      <c r="RZ24">
        <v>513</v>
      </c>
      <c r="SA24">
        <v>547</v>
      </c>
      <c r="SB24">
        <v>440</v>
      </c>
      <c r="SC24">
        <v>348</v>
      </c>
      <c r="SD24">
        <v>237</v>
      </c>
      <c r="SE24">
        <v>196</v>
      </c>
      <c r="SF24">
        <v>140</v>
      </c>
      <c r="SG24">
        <v>101</v>
      </c>
      <c r="SH24">
        <v>64</v>
      </c>
      <c r="SI24">
        <v>41</v>
      </c>
      <c r="SJ24">
        <v>67</v>
      </c>
      <c r="SL24">
        <v>15</v>
      </c>
      <c r="SM24" t="s">
        <v>25</v>
      </c>
      <c r="SN24">
        <v>0</v>
      </c>
      <c r="SO24">
        <v>-213947.38128518936</v>
      </c>
      <c r="SP24">
        <v>-408716.16946185159</v>
      </c>
      <c r="SQ24">
        <v>-582429.6376865413</v>
      </c>
      <c r="SR24">
        <v>-751101.43044999405</v>
      </c>
      <c r="SS24">
        <v>-911347.46279048687</v>
      </c>
      <c r="ST24">
        <v>-1072571.0694709171</v>
      </c>
      <c r="SU24">
        <v>-1239637.7938008544</v>
      </c>
      <c r="SV24">
        <v>-1414841.2802755788</v>
      </c>
      <c r="SW24">
        <v>-1599455.3246706415</v>
      </c>
      <c r="SX24">
        <v>-1798725.9312016985</v>
      </c>
      <c r="SY24">
        <v>-2006852.6105042566</v>
      </c>
      <c r="SZ24">
        <v>-2220530.244290038</v>
      </c>
      <c r="TA24">
        <v>0</v>
      </c>
      <c r="TB24">
        <v>-3151187.1968913744</v>
      </c>
      <c r="TC24">
        <v>-6376259.5237168986</v>
      </c>
      <c r="TD24">
        <v>-9491819.211856503</v>
      </c>
      <c r="TE24">
        <v>-12356865.831553902</v>
      </c>
      <c r="TF24">
        <v>-14385458.88580046</v>
      </c>
      <c r="TG24">
        <v>-15788234.752020296</v>
      </c>
      <c r="TH24">
        <v>-16759628.156548657</v>
      </c>
      <c r="TI24">
        <v>-17456277.946228031</v>
      </c>
      <c r="TJ24">
        <v>-18115725.482045233</v>
      </c>
      <c r="TK24">
        <v>-18800638.572820935</v>
      </c>
      <c r="TL24">
        <v>-19444434.093972895</v>
      </c>
      <c r="TM24">
        <v>-19979795.81679051</v>
      </c>
      <c r="TN24">
        <v>0</v>
      </c>
      <c r="TO24">
        <v>1974317.2721738992</v>
      </c>
      <c r="TP24">
        <v>2860667.5602202369</v>
      </c>
      <c r="TQ24">
        <v>4268635.2552213296</v>
      </c>
      <c r="TR24">
        <v>4449102.9708953081</v>
      </c>
      <c r="TS24">
        <v>3838612.3991846805</v>
      </c>
      <c r="TT24">
        <v>1779527.9211243433</v>
      </c>
      <c r="TU24">
        <v>-1454694.8229404276</v>
      </c>
      <c r="TV24">
        <v>-5561063.5158099579</v>
      </c>
      <c r="TW24">
        <v>-9663078.5365838148</v>
      </c>
      <c r="TX24">
        <v>-13972733.463231761</v>
      </c>
      <c r="TY24">
        <v>-17798444.639018305</v>
      </c>
      <c r="TZ24">
        <v>-21904327.770140611</v>
      </c>
      <c r="UA24">
        <v>0</v>
      </c>
      <c r="UB24">
        <v>34603.820375829797</v>
      </c>
      <c r="UC24">
        <v>14731.348420144834</v>
      </c>
      <c r="UD24">
        <v>54281.938315364845</v>
      </c>
      <c r="UE24">
        <v>83100.945544787493</v>
      </c>
      <c r="UF24">
        <v>93603.658958698026</v>
      </c>
      <c r="UG24">
        <v>103798.36333500879</v>
      </c>
      <c r="UH24">
        <v>131361.00169435557</v>
      </c>
      <c r="UI24">
        <v>87730.79349446838</v>
      </c>
      <c r="UJ24">
        <v>3716.5474631818142</v>
      </c>
      <c r="UK24">
        <v>-85441.942296991037</v>
      </c>
      <c r="UL24">
        <v>-230473.24298859821</v>
      </c>
      <c r="UM24">
        <v>-390904.83858629607</v>
      </c>
      <c r="UN24">
        <v>0</v>
      </c>
      <c r="UO24">
        <v>500885.75415156392</v>
      </c>
      <c r="UP24">
        <v>1228205.4595889391</v>
      </c>
      <c r="UQ24">
        <v>2092038.471771674</v>
      </c>
      <c r="UR24">
        <v>2858271.3122333926</v>
      </c>
      <c r="US24">
        <v>3554221.3276665611</v>
      </c>
      <c r="UT24">
        <v>4299809.1207456747</v>
      </c>
      <c r="UU24">
        <v>4648915.7031826181</v>
      </c>
      <c r="UV24">
        <v>5517912.9058758421</v>
      </c>
      <c r="UW24">
        <v>5912545.0306068426</v>
      </c>
      <c r="UX24">
        <v>6447499.2430209741</v>
      </c>
      <c r="UY24">
        <v>7001051.148624707</v>
      </c>
      <c r="UZ24">
        <v>7793714.8817483271</v>
      </c>
      <c r="VA24">
        <v>0</v>
      </c>
      <c r="VB24">
        <v>578097.97217842785</v>
      </c>
      <c r="VC24">
        <v>1244806.1970480001</v>
      </c>
      <c r="VD24">
        <v>2045844.5444742532</v>
      </c>
      <c r="VE24">
        <v>2678628.1064027813</v>
      </c>
      <c r="VF24">
        <v>3188258.4857515576</v>
      </c>
      <c r="VG24">
        <v>3838239.1598347006</v>
      </c>
      <c r="VH24">
        <v>4504815.695892293</v>
      </c>
      <c r="VI24">
        <v>4926480.7069913102</v>
      </c>
      <c r="VJ24">
        <v>5533028.0917379875</v>
      </c>
      <c r="VK24">
        <v>5989682.7348247766</v>
      </c>
      <c r="VL24">
        <v>6427607.3648196273</v>
      </c>
      <c r="VM24">
        <v>6655627.3707826054</v>
      </c>
      <c r="VN24">
        <v>0</v>
      </c>
      <c r="VO24">
        <v>2022227.8463902704</v>
      </c>
      <c r="VP24">
        <v>5250077.446065574</v>
      </c>
      <c r="VQ24">
        <v>9060532.6701913774</v>
      </c>
      <c r="VR24">
        <v>13068130.915746603</v>
      </c>
      <c r="VS24">
        <v>16984056.238367554</v>
      </c>
      <c r="VT24">
        <v>21329976.552892599</v>
      </c>
      <c r="VU24">
        <v>23522398.482880622</v>
      </c>
      <c r="VV24">
        <v>28671746.03778448</v>
      </c>
      <c r="VW24">
        <v>31138945.353312828</v>
      </c>
      <c r="VX24">
        <v>34353323.357716992</v>
      </c>
      <c r="VY24">
        <v>38156050.608261406</v>
      </c>
      <c r="VZ24">
        <v>43399600.358632058</v>
      </c>
      <c r="WA24">
        <v>0</v>
      </c>
      <c r="WB24">
        <v>7873.8692257152506</v>
      </c>
      <c r="WC24">
        <v>59261.92126725347</v>
      </c>
      <c r="WD24">
        <v>158635.22262749262</v>
      </c>
      <c r="WE24">
        <v>259908.78634122128</v>
      </c>
      <c r="WF24">
        <v>350697.78049585555</v>
      </c>
      <c r="WG24">
        <v>430417.92623778956</v>
      </c>
      <c r="WH24">
        <v>312087.70755103754</v>
      </c>
      <c r="WI24">
        <v>464840.94347100263</v>
      </c>
      <c r="WJ24">
        <v>354911.59033120284</v>
      </c>
      <c r="WK24">
        <v>320733.14394608163</v>
      </c>
      <c r="WL24">
        <v>319596.45935382188</v>
      </c>
      <c r="WM24">
        <v>472599.4204385117</v>
      </c>
      <c r="WN24">
        <v>0</v>
      </c>
      <c r="WO24">
        <v>1752871.9563191426</v>
      </c>
      <c r="WP24">
        <v>3872774.2394313985</v>
      </c>
      <c r="WQ24">
        <v>7605719.2530584494</v>
      </c>
      <c r="WR24">
        <v>10289175.775160201</v>
      </c>
      <c r="WS24">
        <v>12712643.541833963</v>
      </c>
      <c r="WT24">
        <v>14920963.222678902</v>
      </c>
      <c r="WU24">
        <v>13665617.81791098</v>
      </c>
      <c r="WV24">
        <v>15236528.645303525</v>
      </c>
      <c r="WW24">
        <v>13564887.27015236</v>
      </c>
      <c r="WX24">
        <v>12453698.569957439</v>
      </c>
      <c r="WY24">
        <v>12424100.994575508</v>
      </c>
      <c r="WZ24">
        <v>13825983.361794047</v>
      </c>
      <c r="XA24">
        <v>15</v>
      </c>
      <c r="XB24" t="s">
        <v>25</v>
      </c>
      <c r="XC24">
        <v>0</v>
      </c>
      <c r="XD24">
        <v>46434.528739249043</v>
      </c>
      <c r="XE24">
        <v>85986.74427013316</v>
      </c>
      <c r="XF24">
        <v>120613.28164922871</v>
      </c>
      <c r="XG24">
        <v>150416.41878661144</v>
      </c>
      <c r="XH24">
        <v>175625.08077918316</v>
      </c>
      <c r="XI24">
        <v>199353.24338743385</v>
      </c>
      <c r="XJ24">
        <v>221396.30268967419</v>
      </c>
      <c r="XK24">
        <v>240736.19448186952</v>
      </c>
      <c r="XL24">
        <v>259388.95335429555</v>
      </c>
      <c r="XM24">
        <v>275933.51884823618</v>
      </c>
      <c r="XN24">
        <v>291195.97729084798</v>
      </c>
      <c r="XO24">
        <v>302744.86431983864</v>
      </c>
      <c r="XP24">
        <v>0</v>
      </c>
      <c r="XQ24">
        <v>339615.72123092122</v>
      </c>
      <c r="XR24">
        <v>557251.86067054723</v>
      </c>
      <c r="XS24">
        <v>912457.03866407461</v>
      </c>
      <c r="XT24">
        <v>978410.23543471645</v>
      </c>
      <c r="XU24">
        <v>984377.24703897524</v>
      </c>
      <c r="XV24">
        <v>1040307.0476436099</v>
      </c>
      <c r="XW24">
        <v>1040307.0476436099</v>
      </c>
      <c r="XX24">
        <v>1040307.0476436099</v>
      </c>
      <c r="XY24">
        <v>1040307.0476436099</v>
      </c>
      <c r="XZ24">
        <v>1040307.0476436099</v>
      </c>
      <c r="YA24">
        <v>1040307.0476436099</v>
      </c>
      <c r="YB24">
        <v>1040307.0476436099</v>
      </c>
      <c r="YC24">
        <v>0</v>
      </c>
      <c r="YD24">
        <v>2276986.389934381</v>
      </c>
      <c r="YE24">
        <v>3910445.8901506751</v>
      </c>
      <c r="YF24">
        <v>5922769.1678321706</v>
      </c>
      <c r="YG24">
        <v>7125716.606283484</v>
      </c>
      <c r="YH24">
        <v>7836207.7109191231</v>
      </c>
      <c r="YI24">
        <v>8264009.4334886055</v>
      </c>
      <c r="YJ24">
        <v>8694155.2077976558</v>
      </c>
      <c r="YK24">
        <v>8857083.9406132381</v>
      </c>
      <c r="YL24">
        <v>8955642.2090224996</v>
      </c>
      <c r="YM24">
        <v>9104815.8896051385</v>
      </c>
      <c r="YN24">
        <v>9267386.0372041557</v>
      </c>
      <c r="YO24">
        <v>9267386.0372041557</v>
      </c>
      <c r="YP24">
        <v>0</v>
      </c>
      <c r="YQ24">
        <v>162669.18148059049</v>
      </c>
      <c r="YR24">
        <v>277896.42868614168</v>
      </c>
      <c r="YS24">
        <v>412776.76934521087</v>
      </c>
      <c r="YT24">
        <v>533933.01088032196</v>
      </c>
      <c r="YU24">
        <v>628450.8292150324</v>
      </c>
      <c r="YV24">
        <v>705252.48747750977</v>
      </c>
      <c r="YW24">
        <v>805394.91318762675</v>
      </c>
      <c r="YX24">
        <v>850659.5696986001</v>
      </c>
      <c r="YY24">
        <v>881348.36958624737</v>
      </c>
      <c r="YZ24">
        <v>916010.31563852029</v>
      </c>
      <c r="ZA24">
        <v>932449.6072426741</v>
      </c>
      <c r="ZB24">
        <v>940167.64353274181</v>
      </c>
      <c r="ZC24">
        <v>0</v>
      </c>
      <c r="ZD24">
        <v>636916.21390344983</v>
      </c>
      <c r="ZE24">
        <v>1460896.8546291543</v>
      </c>
      <c r="ZF24">
        <v>2380662.5511922492</v>
      </c>
      <c r="ZG24">
        <v>3203375.3849458615</v>
      </c>
      <c r="ZH24">
        <v>3935027.7392683262</v>
      </c>
      <c r="ZI24">
        <v>4725694.3388157599</v>
      </c>
      <c r="ZJ24">
        <v>5161381.3131917641</v>
      </c>
      <c r="ZK24">
        <v>6077379.3280656459</v>
      </c>
      <c r="ZL24">
        <v>6528365.0089714332</v>
      </c>
      <c r="ZM24">
        <v>7108602.9779869244</v>
      </c>
      <c r="ZN24">
        <v>7711568.409099523</v>
      </c>
      <c r="ZO24">
        <v>8543936.553566426</v>
      </c>
      <c r="ZP24">
        <v>0</v>
      </c>
      <c r="ZQ24">
        <v>911433.93454977544</v>
      </c>
      <c r="ZR24">
        <v>1879562.6201905468</v>
      </c>
      <c r="ZS24">
        <v>2882283.7604373936</v>
      </c>
      <c r="ZT24">
        <v>3758545.988346146</v>
      </c>
      <c r="ZU24">
        <v>4487313.368710205</v>
      </c>
      <c r="ZV24">
        <v>5324596.6366894534</v>
      </c>
      <c r="ZW24">
        <v>6196556.50951757</v>
      </c>
      <c r="ZX24">
        <v>6872480.6805390865</v>
      </c>
      <c r="ZY24">
        <v>7713065.3519847794</v>
      </c>
      <c r="ZZ24">
        <v>8415465.960425945</v>
      </c>
      <c r="AAA24">
        <v>9125088.4561028704</v>
      </c>
      <c r="AAB24">
        <v>9631568.1446042433</v>
      </c>
      <c r="AAC24">
        <v>0</v>
      </c>
      <c r="AAD24">
        <v>2177614.6673033778</v>
      </c>
      <c r="AAE24">
        <v>5469262.4546936089</v>
      </c>
      <c r="AAF24">
        <v>9279717.6788194142</v>
      </c>
      <c r="AAG24">
        <v>13287315.92437464</v>
      </c>
      <c r="AAH24">
        <v>17203241.246995591</v>
      </c>
      <c r="AAI24">
        <v>21549161.561520636</v>
      </c>
      <c r="AAJ24">
        <v>23762163.532281712</v>
      </c>
      <c r="AAK24">
        <v>28911511.087185569</v>
      </c>
      <c r="AAL24">
        <v>31378710.402713917</v>
      </c>
      <c r="AAM24">
        <v>34593088.407118082</v>
      </c>
      <c r="AAN24">
        <v>38395815.657662496</v>
      </c>
      <c r="AAO24">
        <v>43639365.408033147</v>
      </c>
      <c r="AAP24">
        <v>0</v>
      </c>
      <c r="AAQ24">
        <v>267020.51387132693</v>
      </c>
      <c r="AAR24">
        <v>533520.15059179277</v>
      </c>
      <c r="AAS24">
        <v>808302.78951329889</v>
      </c>
      <c r="AAT24">
        <v>1081814.1228008235</v>
      </c>
      <c r="AAU24">
        <v>1306225.1817306401</v>
      </c>
      <c r="AAV24">
        <v>1525147.0851833038</v>
      </c>
      <c r="AAW24">
        <v>1625801.7810019387</v>
      </c>
      <c r="AAX24">
        <v>1878626.4857934529</v>
      </c>
      <c r="AAY24">
        <v>1961794.0160087354</v>
      </c>
      <c r="AAZ24">
        <v>2101382.4737218451</v>
      </c>
      <c r="ABA24">
        <v>2253370.6566099492</v>
      </c>
      <c r="ABB24">
        <v>2522023.9315538742</v>
      </c>
      <c r="ABC24">
        <v>0</v>
      </c>
      <c r="ABD24">
        <v>6818691.1510130707</v>
      </c>
      <c r="ABE24">
        <v>14174823.0038826</v>
      </c>
      <c r="ABF24">
        <v>22719583.03745304</v>
      </c>
      <c r="ABG24">
        <v>30119527.691852607</v>
      </c>
      <c r="ABH24">
        <v>36556468.404657081</v>
      </c>
      <c r="ABI24">
        <v>43333521.834206313</v>
      </c>
      <c r="ABJ24">
        <v>47507156.607311539</v>
      </c>
      <c r="ABK24">
        <v>54728784.334021077</v>
      </c>
      <c r="ABL24">
        <v>58718621.359285526</v>
      </c>
      <c r="ABM24">
        <v>63555606.590988301</v>
      </c>
      <c r="ABN24">
        <v>69017181.848856121</v>
      </c>
      <c r="ABO24">
        <v>75887499.630458027</v>
      </c>
      <c r="ABQ24">
        <v>15</v>
      </c>
      <c r="ABR24" t="s">
        <v>25</v>
      </c>
      <c r="ABS24">
        <v>0</v>
      </c>
      <c r="ABT24">
        <v>5595.9585577152411</v>
      </c>
      <c r="ABU24">
        <v>-33015.951464397876</v>
      </c>
      <c r="ABV24">
        <v>-33323.898072310345</v>
      </c>
      <c r="ABW24">
        <v>-52788.160771124531</v>
      </c>
      <c r="ABX24">
        <v>-92514.511603357532</v>
      </c>
      <c r="ABY24">
        <v>-151244.40296346042</v>
      </c>
      <c r="ABZ24">
        <v>-254994.38140054699</v>
      </c>
      <c r="ACA24">
        <v>-354007.00911308947</v>
      </c>
      <c r="ACB24">
        <v>-489979.00504603982</v>
      </c>
      <c r="ACC24">
        <v>-631285.78512519097</v>
      </c>
      <c r="ACD24">
        <v>-764828.02477844059</v>
      </c>
      <c r="ACE24">
        <v>-920343.79063060973</v>
      </c>
      <c r="ACG24">
        <v>15</v>
      </c>
      <c r="ACH24" t="s">
        <v>25</v>
      </c>
      <c r="ACI24">
        <v>66805</v>
      </c>
      <c r="ACJ24">
        <v>1486984</v>
      </c>
      <c r="ACK24">
        <v>4.4926508960419213E-2</v>
      </c>
      <c r="ACM24">
        <v>15</v>
      </c>
      <c r="ACN24" t="s">
        <v>25</v>
      </c>
      <c r="ACO24">
        <v>517</v>
      </c>
      <c r="ACP24">
        <v>303</v>
      </c>
      <c r="ACQ24">
        <v>184</v>
      </c>
      <c r="ACR24">
        <v>1068</v>
      </c>
      <c r="ACS24">
        <v>4257</v>
      </c>
      <c r="ACT24">
        <v>2083</v>
      </c>
      <c r="ACU24">
        <v>864</v>
      </c>
      <c r="ACV24">
        <v>503</v>
      </c>
      <c r="ACW24">
        <v>314</v>
      </c>
      <c r="ACX24">
        <v>271</v>
      </c>
      <c r="ACY24">
        <v>256</v>
      </c>
      <c r="ACZ24">
        <v>184</v>
      </c>
      <c r="ADA24">
        <v>195</v>
      </c>
      <c r="ADB24">
        <v>161</v>
      </c>
      <c r="ADC24">
        <v>90</v>
      </c>
      <c r="ADD24">
        <v>92</v>
      </c>
      <c r="ADF24">
        <v>15</v>
      </c>
      <c r="ADG24" t="s">
        <v>25</v>
      </c>
      <c r="ADH24">
        <v>804</v>
      </c>
      <c r="ADI24">
        <v>498</v>
      </c>
      <c r="ADJ24">
        <v>317</v>
      </c>
      <c r="ADK24">
        <v>1197</v>
      </c>
      <c r="ADL24">
        <v>4633</v>
      </c>
      <c r="ADM24">
        <v>2965</v>
      </c>
      <c r="ADN24">
        <v>1280</v>
      </c>
      <c r="ADO24">
        <v>705</v>
      </c>
      <c r="ADP24">
        <v>426</v>
      </c>
      <c r="ADQ24">
        <v>386</v>
      </c>
      <c r="ADR24">
        <v>328</v>
      </c>
      <c r="ADS24">
        <v>232</v>
      </c>
      <c r="ADT24">
        <v>301</v>
      </c>
      <c r="ADU24">
        <v>220</v>
      </c>
      <c r="ADV24">
        <v>117</v>
      </c>
      <c r="ADW24">
        <v>119</v>
      </c>
      <c r="ADY24">
        <v>15</v>
      </c>
      <c r="ADZ24" t="s">
        <v>25</v>
      </c>
      <c r="AEA24">
        <v>-287</v>
      </c>
      <c r="AEB24">
        <v>-195</v>
      </c>
      <c r="AEC24">
        <v>-133</v>
      </c>
      <c r="AED24">
        <v>-129</v>
      </c>
      <c r="AEE24">
        <v>-376</v>
      </c>
      <c r="AEF24">
        <v>-882</v>
      </c>
      <c r="AEG24">
        <v>-416</v>
      </c>
      <c r="AEH24">
        <v>-202</v>
      </c>
      <c r="AEI24">
        <v>-112</v>
      </c>
      <c r="AEJ24">
        <v>-115</v>
      </c>
      <c r="AEK24">
        <v>-72</v>
      </c>
      <c r="AEL24">
        <v>-48</v>
      </c>
      <c r="AEM24">
        <v>-106</v>
      </c>
      <c r="AEN24">
        <v>-59</v>
      </c>
      <c r="AEO24">
        <v>-27</v>
      </c>
      <c r="AEP24">
        <v>-27</v>
      </c>
      <c r="AER24">
        <v>15</v>
      </c>
      <c r="AES24" t="s">
        <v>25</v>
      </c>
      <c r="AET24">
        <v>6428.8029537642033</v>
      </c>
      <c r="AEU24">
        <v>6623.7439687147098</v>
      </c>
      <c r="AEV24">
        <v>8392.3916132082177</v>
      </c>
      <c r="AEW24">
        <v>5602.2780752243052</v>
      </c>
      <c r="AEX24">
        <v>421.29027257468891</v>
      </c>
      <c r="AEY24">
        <v>2744.2037424069199</v>
      </c>
      <c r="AEZ24">
        <v>3897.5217049044172</v>
      </c>
      <c r="AFA24">
        <v>4653.4906202054008</v>
      </c>
      <c r="AFB24">
        <v>5142.3481991724611</v>
      </c>
      <c r="AFC24">
        <v>5869.0775722359167</v>
      </c>
      <c r="AFD24">
        <v>5434.299940810487</v>
      </c>
      <c r="AFE24">
        <v>4941.4180696063304</v>
      </c>
      <c r="AFF24">
        <v>4729.0068158186477</v>
      </c>
      <c r="AFG24">
        <v>4458.0172228631554</v>
      </c>
      <c r="AFH24">
        <v>3781.7277989515778</v>
      </c>
      <c r="AFI24">
        <v>14214.454786431541</v>
      </c>
      <c r="AFK24">
        <v>15</v>
      </c>
      <c r="AFL24" t="s">
        <v>25</v>
      </c>
      <c r="AFM24">
        <v>11154.401217209483</v>
      </c>
      <c r="AFN24">
        <v>11507.834489090368</v>
      </c>
      <c r="AFO24">
        <v>12362.27397841671</v>
      </c>
      <c r="AFP24">
        <v>6941.8798123838242</v>
      </c>
      <c r="AFQ24">
        <v>2481.4901785442685</v>
      </c>
      <c r="AFR24">
        <v>2433.666412942594</v>
      </c>
      <c r="AFS24">
        <v>2445.7779140728062</v>
      </c>
      <c r="AFT24">
        <v>2452.3331753666816</v>
      </c>
      <c r="AFU24">
        <v>2469.2154443460449</v>
      </c>
      <c r="AFV24">
        <v>2501.7628681386686</v>
      </c>
      <c r="AFW24">
        <v>3409.37507088964</v>
      </c>
      <c r="AFX24">
        <v>3413.8879726740979</v>
      </c>
      <c r="AFY24">
        <v>3412.3734657311174</v>
      </c>
      <c r="AFZ24">
        <v>5092.7295242924019</v>
      </c>
      <c r="AGA24">
        <v>5087.5136706823778</v>
      </c>
      <c r="AGB24">
        <v>14752.953925825466</v>
      </c>
      <c r="AGD24">
        <v>15</v>
      </c>
      <c r="AGE24" t="s">
        <v>25</v>
      </c>
      <c r="AGF24">
        <v>-4725.5982634452794</v>
      </c>
      <c r="AGG24">
        <v>-4884.0905203756583</v>
      </c>
      <c r="AGH24">
        <v>-3969.882365208492</v>
      </c>
      <c r="AGI24">
        <v>-1339.601737159519</v>
      </c>
      <c r="AGJ24">
        <v>-2060.1999059695795</v>
      </c>
      <c r="AGK24">
        <v>310.53732946432592</v>
      </c>
      <c r="AGL24">
        <v>1451.743790831611</v>
      </c>
      <c r="AGM24">
        <v>2201.1574448387191</v>
      </c>
      <c r="AGN24">
        <v>2673.1327548264162</v>
      </c>
      <c r="AGO24">
        <v>3367.3147040972481</v>
      </c>
      <c r="AGP24">
        <v>2024.924869920847</v>
      </c>
      <c r="AGQ24">
        <v>1527.5300969322325</v>
      </c>
      <c r="AGR24">
        <v>1316.6333500875303</v>
      </c>
      <c r="AGS24">
        <v>-634.71230142924651</v>
      </c>
      <c r="AGT24">
        <v>-1305.7858717308</v>
      </c>
      <c r="AGU24">
        <v>-538.49913939392536</v>
      </c>
    </row>
    <row r="25" spans="2:879" x14ac:dyDescent="0.25">
      <c r="B25">
        <v>16</v>
      </c>
      <c r="C25" t="s">
        <v>26</v>
      </c>
      <c r="D25">
        <v>720</v>
      </c>
      <c r="E25">
        <v>669</v>
      </c>
      <c r="F25">
        <v>660</v>
      </c>
      <c r="G25">
        <v>654</v>
      </c>
      <c r="H25">
        <v>647</v>
      </c>
      <c r="I25">
        <v>641</v>
      </c>
      <c r="J25">
        <v>633</v>
      </c>
      <c r="K25">
        <v>626</v>
      </c>
      <c r="L25">
        <v>621</v>
      </c>
      <c r="M25">
        <v>617</v>
      </c>
      <c r="N25">
        <v>613</v>
      </c>
      <c r="O25">
        <v>610</v>
      </c>
      <c r="P25">
        <v>609</v>
      </c>
      <c r="R25">
        <v>16</v>
      </c>
      <c r="S25" t="s">
        <v>26</v>
      </c>
      <c r="T25">
        <v>4175</v>
      </c>
      <c r="U25">
        <v>4007</v>
      </c>
      <c r="V25">
        <v>3769</v>
      </c>
      <c r="W25">
        <v>3638</v>
      </c>
      <c r="X25">
        <v>3498</v>
      </c>
      <c r="Y25">
        <v>3399</v>
      </c>
      <c r="Z25">
        <v>3327</v>
      </c>
      <c r="AA25">
        <v>3293</v>
      </c>
      <c r="AB25">
        <v>3260</v>
      </c>
      <c r="AC25">
        <v>3231</v>
      </c>
      <c r="AD25">
        <v>3205</v>
      </c>
      <c r="AE25">
        <v>3178</v>
      </c>
      <c r="AF25">
        <v>3151</v>
      </c>
      <c r="AH25">
        <v>16</v>
      </c>
      <c r="AI25" t="s">
        <v>26</v>
      </c>
      <c r="AJ25">
        <v>921</v>
      </c>
      <c r="AK25">
        <v>901</v>
      </c>
      <c r="AL25">
        <v>924</v>
      </c>
      <c r="AM25">
        <v>808</v>
      </c>
      <c r="AN25">
        <v>811</v>
      </c>
      <c r="AO25">
        <v>762</v>
      </c>
      <c r="AP25">
        <v>732</v>
      </c>
      <c r="AQ25">
        <v>686</v>
      </c>
      <c r="AR25">
        <v>679</v>
      </c>
      <c r="AS25">
        <v>672</v>
      </c>
      <c r="AT25">
        <v>662</v>
      </c>
      <c r="AU25">
        <v>661</v>
      </c>
      <c r="AV25">
        <v>657</v>
      </c>
      <c r="AX25">
        <v>16</v>
      </c>
      <c r="AY25" t="s">
        <v>26</v>
      </c>
      <c r="AZ25">
        <v>5432</v>
      </c>
      <c r="BA25">
        <v>5481</v>
      </c>
      <c r="BB25">
        <v>5470</v>
      </c>
      <c r="BC25">
        <v>5524</v>
      </c>
      <c r="BD25">
        <v>5393</v>
      </c>
      <c r="BE25">
        <v>5288</v>
      </c>
      <c r="BF25">
        <v>5131</v>
      </c>
      <c r="BG25">
        <v>4944</v>
      </c>
      <c r="BH25">
        <v>4738</v>
      </c>
      <c r="BI25">
        <v>4500</v>
      </c>
      <c r="BJ25">
        <v>4365</v>
      </c>
      <c r="BK25">
        <v>4223</v>
      </c>
      <c r="BL25">
        <v>4125</v>
      </c>
      <c r="BN25">
        <v>16</v>
      </c>
      <c r="BO25" t="s">
        <v>26</v>
      </c>
      <c r="BP25">
        <v>2537</v>
      </c>
      <c r="BQ25">
        <v>2560</v>
      </c>
      <c r="BR25">
        <v>2639</v>
      </c>
      <c r="BS25">
        <v>2638</v>
      </c>
      <c r="BT25">
        <v>2706</v>
      </c>
      <c r="BU25">
        <v>2710</v>
      </c>
      <c r="BV25">
        <v>2758</v>
      </c>
      <c r="BW25">
        <v>2741</v>
      </c>
      <c r="BX25">
        <v>2722</v>
      </c>
      <c r="BY25">
        <v>2727</v>
      </c>
      <c r="BZ25">
        <v>2619</v>
      </c>
      <c r="CA25">
        <v>2531</v>
      </c>
      <c r="CB25">
        <v>2378</v>
      </c>
      <c r="CD25">
        <v>16</v>
      </c>
      <c r="CE25" t="s">
        <v>26</v>
      </c>
      <c r="CF25">
        <v>2521</v>
      </c>
      <c r="CG25">
        <v>2538</v>
      </c>
      <c r="CH25">
        <v>2528</v>
      </c>
      <c r="CI25">
        <v>2549</v>
      </c>
      <c r="CJ25">
        <v>2571</v>
      </c>
      <c r="CK25">
        <v>2646</v>
      </c>
      <c r="CL25">
        <v>2651</v>
      </c>
      <c r="CM25">
        <v>2714</v>
      </c>
      <c r="CN25">
        <v>2723</v>
      </c>
      <c r="CO25">
        <v>2761</v>
      </c>
      <c r="CP25">
        <v>2747</v>
      </c>
      <c r="CQ25">
        <v>2727</v>
      </c>
      <c r="CR25">
        <v>2729</v>
      </c>
      <c r="CT25">
        <v>16</v>
      </c>
      <c r="CU25" t="s">
        <v>26</v>
      </c>
      <c r="CV25">
        <v>3654</v>
      </c>
      <c r="CW25">
        <v>3599</v>
      </c>
      <c r="CX25">
        <v>3557</v>
      </c>
      <c r="CY25">
        <v>3562</v>
      </c>
      <c r="CZ25">
        <v>3588</v>
      </c>
      <c r="DA25">
        <v>3599</v>
      </c>
      <c r="DB25">
        <v>3626</v>
      </c>
      <c r="DC25">
        <v>3663</v>
      </c>
      <c r="DD25">
        <v>3717</v>
      </c>
      <c r="DE25">
        <v>3741</v>
      </c>
      <c r="DF25">
        <v>3812</v>
      </c>
      <c r="DG25">
        <v>3853</v>
      </c>
      <c r="DH25">
        <v>3878</v>
      </c>
      <c r="DJ25">
        <v>16</v>
      </c>
      <c r="DK25" t="s">
        <v>26</v>
      </c>
      <c r="DL25">
        <v>32861</v>
      </c>
      <c r="DM25">
        <v>32604</v>
      </c>
      <c r="DN25">
        <v>32323</v>
      </c>
      <c r="DO25">
        <v>32017</v>
      </c>
      <c r="DP25">
        <v>31755</v>
      </c>
      <c r="DQ25">
        <v>31612</v>
      </c>
      <c r="DR25">
        <v>31364</v>
      </c>
      <c r="DS25">
        <v>31188</v>
      </c>
      <c r="DT25">
        <v>31013</v>
      </c>
      <c r="DU25">
        <v>30814</v>
      </c>
      <c r="DV25">
        <v>30634</v>
      </c>
      <c r="DW25">
        <v>30530</v>
      </c>
      <c r="DX25">
        <v>30406</v>
      </c>
      <c r="DZ25">
        <v>16</v>
      </c>
      <c r="EA25" t="s">
        <v>26</v>
      </c>
      <c r="EB25">
        <v>9018</v>
      </c>
      <c r="EC25">
        <v>9149</v>
      </c>
      <c r="ED25">
        <v>9184</v>
      </c>
      <c r="EE25">
        <v>9088</v>
      </c>
      <c r="EF25">
        <v>8869</v>
      </c>
      <c r="EG25">
        <v>8579</v>
      </c>
      <c r="EH25">
        <v>8430</v>
      </c>
      <c r="EI25">
        <v>8260</v>
      </c>
      <c r="EJ25">
        <v>8156</v>
      </c>
      <c r="EK25">
        <v>8046</v>
      </c>
      <c r="EL25">
        <v>7975</v>
      </c>
      <c r="EM25">
        <v>7872</v>
      </c>
      <c r="EN25">
        <v>7777</v>
      </c>
      <c r="EP25">
        <v>16</v>
      </c>
      <c r="EQ25" t="s">
        <v>26</v>
      </c>
      <c r="ER25">
        <v>4636</v>
      </c>
      <c r="ES25">
        <v>4737</v>
      </c>
      <c r="ET25">
        <v>4953</v>
      </c>
      <c r="EU25">
        <v>5334</v>
      </c>
      <c r="EV25">
        <v>5769</v>
      </c>
      <c r="EW25">
        <v>6124</v>
      </c>
      <c r="EX25">
        <v>6447</v>
      </c>
      <c r="EY25">
        <v>6761</v>
      </c>
      <c r="EZ25">
        <v>6858</v>
      </c>
      <c r="FA25">
        <v>7180</v>
      </c>
      <c r="FB25">
        <v>7349</v>
      </c>
      <c r="FC25">
        <v>7469</v>
      </c>
      <c r="FD25">
        <v>7516</v>
      </c>
      <c r="FF25">
        <v>16</v>
      </c>
      <c r="FG25" t="s">
        <v>26</v>
      </c>
      <c r="FH25">
        <v>1962</v>
      </c>
      <c r="FI25">
        <v>2017</v>
      </c>
      <c r="FJ25">
        <v>2075</v>
      </c>
      <c r="FK25">
        <v>2094</v>
      </c>
      <c r="FL25">
        <v>2114</v>
      </c>
      <c r="FM25">
        <v>2176</v>
      </c>
      <c r="FN25">
        <v>2246</v>
      </c>
      <c r="FO25">
        <v>2271</v>
      </c>
      <c r="FP25">
        <v>2448</v>
      </c>
      <c r="FQ25">
        <v>2431</v>
      </c>
      <c r="FR25">
        <v>2510</v>
      </c>
      <c r="FS25">
        <v>2602</v>
      </c>
      <c r="FT25">
        <v>2776</v>
      </c>
      <c r="FV25">
        <v>16</v>
      </c>
      <c r="FW25" t="s">
        <v>26</v>
      </c>
      <c r="FX25">
        <v>68437</v>
      </c>
      <c r="FY25">
        <v>68262</v>
      </c>
      <c r="FZ25">
        <v>68082</v>
      </c>
      <c r="GA25">
        <v>67906</v>
      </c>
      <c r="GB25">
        <v>67721</v>
      </c>
      <c r="GC25">
        <v>67536</v>
      </c>
      <c r="GD25">
        <v>67345</v>
      </c>
      <c r="GE25">
        <v>67147</v>
      </c>
      <c r="GF25">
        <v>66935</v>
      </c>
      <c r="GG25">
        <v>66720</v>
      </c>
      <c r="GH25">
        <v>66491</v>
      </c>
      <c r="GI25">
        <v>66256</v>
      </c>
      <c r="GJ25">
        <v>66002</v>
      </c>
      <c r="GL25">
        <v>16</v>
      </c>
      <c r="GM25" t="s">
        <v>26</v>
      </c>
      <c r="GN25">
        <v>910</v>
      </c>
      <c r="GO25">
        <v>845</v>
      </c>
      <c r="GP25">
        <v>884</v>
      </c>
      <c r="GQ25">
        <v>846</v>
      </c>
      <c r="GR25">
        <v>851</v>
      </c>
      <c r="GS25">
        <v>823</v>
      </c>
      <c r="GT25">
        <v>859</v>
      </c>
      <c r="GU25">
        <v>831</v>
      </c>
      <c r="GV25">
        <v>842</v>
      </c>
      <c r="GW25">
        <v>801</v>
      </c>
      <c r="GX25">
        <v>822</v>
      </c>
      <c r="GY25">
        <v>825</v>
      </c>
      <c r="GZ25">
        <v>849</v>
      </c>
      <c r="HA25">
        <v>883</v>
      </c>
      <c r="HB25">
        <v>960</v>
      </c>
      <c r="HC25">
        <v>920</v>
      </c>
      <c r="HD25">
        <v>951</v>
      </c>
      <c r="HE25">
        <v>944</v>
      </c>
      <c r="HF25">
        <v>925</v>
      </c>
      <c r="HG25">
        <v>969</v>
      </c>
      <c r="HH25">
        <v>879</v>
      </c>
      <c r="HI25">
        <v>834</v>
      </c>
      <c r="HJ25">
        <v>810</v>
      </c>
      <c r="HK25">
        <v>852</v>
      </c>
      <c r="HL25">
        <v>805</v>
      </c>
      <c r="HM25">
        <v>821</v>
      </c>
      <c r="HN25">
        <v>790</v>
      </c>
      <c r="HO25">
        <v>786</v>
      </c>
      <c r="HP25">
        <v>753</v>
      </c>
      <c r="HQ25">
        <v>796</v>
      </c>
      <c r="HR25">
        <v>755</v>
      </c>
      <c r="HS25">
        <v>764</v>
      </c>
      <c r="HT25">
        <v>787</v>
      </c>
      <c r="HU25">
        <v>802</v>
      </c>
      <c r="HV25">
        <v>788</v>
      </c>
      <c r="HW25">
        <v>695</v>
      </c>
      <c r="HX25">
        <v>645</v>
      </c>
      <c r="HY25">
        <v>723</v>
      </c>
      <c r="HZ25">
        <v>732</v>
      </c>
      <c r="IA25">
        <v>751</v>
      </c>
      <c r="IB25">
        <v>754</v>
      </c>
      <c r="IC25">
        <v>800</v>
      </c>
      <c r="ID25">
        <v>897</v>
      </c>
      <c r="IE25">
        <v>840</v>
      </c>
      <c r="IF25">
        <v>852</v>
      </c>
      <c r="IG25">
        <v>826</v>
      </c>
      <c r="IH25">
        <v>892</v>
      </c>
      <c r="II25">
        <v>922</v>
      </c>
      <c r="IJ25">
        <v>867</v>
      </c>
      <c r="IK25">
        <v>861</v>
      </c>
      <c r="IL25">
        <v>934</v>
      </c>
      <c r="IM25">
        <v>798</v>
      </c>
      <c r="IN25">
        <v>907</v>
      </c>
      <c r="IO25">
        <v>963</v>
      </c>
      <c r="IP25">
        <v>967</v>
      </c>
      <c r="IQ25">
        <v>929</v>
      </c>
      <c r="IR25">
        <v>975</v>
      </c>
      <c r="IS25">
        <v>1007</v>
      </c>
      <c r="IT25">
        <v>981</v>
      </c>
      <c r="IU25">
        <v>1041</v>
      </c>
      <c r="IV25">
        <v>1089</v>
      </c>
      <c r="IW25">
        <v>1079</v>
      </c>
      <c r="IX25">
        <v>1097</v>
      </c>
      <c r="IY25">
        <v>1029</v>
      </c>
      <c r="IZ25">
        <v>878</v>
      </c>
      <c r="JA25">
        <v>717</v>
      </c>
      <c r="JB25">
        <v>658</v>
      </c>
      <c r="JC25">
        <v>526</v>
      </c>
      <c r="JD25">
        <v>815</v>
      </c>
      <c r="JE25">
        <v>571</v>
      </c>
      <c r="JF25">
        <v>628</v>
      </c>
      <c r="JG25">
        <v>610</v>
      </c>
      <c r="JH25">
        <v>541</v>
      </c>
      <c r="JI25">
        <v>507</v>
      </c>
      <c r="JJ25">
        <v>546</v>
      </c>
      <c r="JK25">
        <v>509</v>
      </c>
      <c r="JL25">
        <v>459</v>
      </c>
      <c r="JM25">
        <v>483</v>
      </c>
      <c r="JN25">
        <v>468</v>
      </c>
      <c r="JO25">
        <v>459</v>
      </c>
      <c r="JP25">
        <v>411</v>
      </c>
      <c r="JQ25">
        <v>429</v>
      </c>
      <c r="JR25">
        <v>361</v>
      </c>
      <c r="JS25">
        <v>325</v>
      </c>
      <c r="JT25">
        <v>335</v>
      </c>
      <c r="JU25">
        <v>240</v>
      </c>
      <c r="JV25">
        <v>266</v>
      </c>
      <c r="JW25">
        <v>225</v>
      </c>
      <c r="JX25">
        <v>166</v>
      </c>
      <c r="JY25">
        <v>159</v>
      </c>
      <c r="JZ25">
        <v>92</v>
      </c>
      <c r="KA25">
        <v>85</v>
      </c>
      <c r="KB25">
        <v>64</v>
      </c>
      <c r="KC25">
        <v>54</v>
      </c>
      <c r="KD25">
        <v>47</v>
      </c>
      <c r="KE25">
        <v>29</v>
      </c>
      <c r="KF25">
        <v>19</v>
      </c>
      <c r="KG25">
        <v>12</v>
      </c>
      <c r="KH25">
        <v>13</v>
      </c>
      <c r="KI25">
        <v>4</v>
      </c>
      <c r="KJ25">
        <v>5</v>
      </c>
      <c r="KL25">
        <v>16</v>
      </c>
      <c r="KM25" t="s">
        <v>26</v>
      </c>
      <c r="KN25">
        <v>720</v>
      </c>
      <c r="KO25">
        <v>747</v>
      </c>
      <c r="KP25">
        <v>802</v>
      </c>
      <c r="KQ25">
        <v>800</v>
      </c>
      <c r="KR25">
        <v>924</v>
      </c>
      <c r="KS25">
        <v>902</v>
      </c>
      <c r="KT25">
        <v>921</v>
      </c>
      <c r="KU25">
        <v>920</v>
      </c>
      <c r="KV25">
        <v>915</v>
      </c>
      <c r="KW25">
        <v>943</v>
      </c>
      <c r="KX25">
        <v>869</v>
      </c>
      <c r="KY25">
        <v>915</v>
      </c>
      <c r="KZ25">
        <v>870</v>
      </c>
      <c r="LA25">
        <v>866</v>
      </c>
      <c r="LB25">
        <v>827</v>
      </c>
      <c r="LC25">
        <v>844</v>
      </c>
      <c r="LD25">
        <v>839</v>
      </c>
      <c r="LE25">
        <v>839</v>
      </c>
      <c r="LF25">
        <v>843</v>
      </c>
      <c r="LG25">
        <v>783</v>
      </c>
      <c r="LH25">
        <v>714</v>
      </c>
      <c r="LI25">
        <v>715</v>
      </c>
      <c r="LJ25">
        <v>729</v>
      </c>
      <c r="LK25">
        <v>713</v>
      </c>
      <c r="LL25">
        <v>731</v>
      </c>
      <c r="LM25">
        <v>724</v>
      </c>
      <c r="LN25">
        <v>714</v>
      </c>
      <c r="LO25">
        <v>696</v>
      </c>
      <c r="LP25">
        <v>799</v>
      </c>
      <c r="LQ25">
        <v>787</v>
      </c>
      <c r="LR25">
        <v>768</v>
      </c>
      <c r="LS25">
        <v>802</v>
      </c>
      <c r="LT25">
        <v>801</v>
      </c>
      <c r="LU25">
        <v>826</v>
      </c>
      <c r="LV25">
        <v>831</v>
      </c>
      <c r="LW25">
        <v>804</v>
      </c>
      <c r="LX25">
        <v>831</v>
      </c>
      <c r="LY25">
        <v>788</v>
      </c>
      <c r="LZ25">
        <v>802</v>
      </c>
      <c r="MA25">
        <v>791</v>
      </c>
      <c r="MB25">
        <v>768</v>
      </c>
      <c r="MC25">
        <v>820</v>
      </c>
      <c r="MD25">
        <v>811</v>
      </c>
      <c r="ME25">
        <v>806</v>
      </c>
      <c r="MF25">
        <v>713</v>
      </c>
      <c r="MG25">
        <v>646</v>
      </c>
      <c r="MH25">
        <v>748</v>
      </c>
      <c r="MI25">
        <v>724</v>
      </c>
      <c r="MJ25">
        <v>744</v>
      </c>
      <c r="MK25">
        <v>743</v>
      </c>
      <c r="ML25">
        <v>797</v>
      </c>
      <c r="MM25">
        <v>874</v>
      </c>
      <c r="MN25">
        <v>824</v>
      </c>
      <c r="MO25">
        <v>840</v>
      </c>
      <c r="MP25">
        <v>799</v>
      </c>
      <c r="MQ25">
        <v>877</v>
      </c>
      <c r="MR25">
        <v>887</v>
      </c>
      <c r="MS25">
        <v>837</v>
      </c>
      <c r="MT25">
        <v>827</v>
      </c>
      <c r="MU25">
        <v>908</v>
      </c>
      <c r="MV25">
        <v>763</v>
      </c>
      <c r="MW25">
        <v>877</v>
      </c>
      <c r="MX25">
        <v>926</v>
      </c>
      <c r="MY25">
        <v>921</v>
      </c>
      <c r="MZ25">
        <v>886</v>
      </c>
      <c r="NA25">
        <v>915</v>
      </c>
      <c r="NB25">
        <v>956</v>
      </c>
      <c r="NC25">
        <v>900</v>
      </c>
      <c r="ND25">
        <v>948</v>
      </c>
      <c r="NE25">
        <v>992</v>
      </c>
      <c r="NF25">
        <v>988</v>
      </c>
      <c r="NG25">
        <v>1006</v>
      </c>
      <c r="NH25">
        <v>917</v>
      </c>
      <c r="NI25">
        <v>771</v>
      </c>
      <c r="NJ25">
        <v>625</v>
      </c>
      <c r="NK25">
        <v>589</v>
      </c>
      <c r="NL25">
        <v>435</v>
      </c>
      <c r="NM25">
        <v>691</v>
      </c>
      <c r="NN25">
        <v>456</v>
      </c>
      <c r="NO25">
        <v>494</v>
      </c>
      <c r="NP25">
        <v>468</v>
      </c>
      <c r="NQ25">
        <v>389</v>
      </c>
      <c r="NR25">
        <v>367</v>
      </c>
      <c r="NS25">
        <v>393</v>
      </c>
      <c r="NT25">
        <v>354</v>
      </c>
      <c r="NU25">
        <v>295</v>
      </c>
      <c r="NV25">
        <v>306</v>
      </c>
      <c r="NW25">
        <v>254</v>
      </c>
      <c r="NX25">
        <v>245</v>
      </c>
      <c r="NY25">
        <v>177</v>
      </c>
      <c r="NZ25">
        <v>168</v>
      </c>
      <c r="OA25">
        <v>119</v>
      </c>
      <c r="OB25">
        <v>110</v>
      </c>
      <c r="OC25">
        <v>93</v>
      </c>
      <c r="OD25">
        <v>54</v>
      </c>
      <c r="OE25">
        <v>46</v>
      </c>
      <c r="OF25">
        <v>37</v>
      </c>
      <c r="OG25">
        <v>32</v>
      </c>
      <c r="OH25">
        <v>12</v>
      </c>
      <c r="OI25">
        <v>8</v>
      </c>
      <c r="OJ25">
        <v>6</v>
      </c>
      <c r="OL25">
        <v>16</v>
      </c>
      <c r="OM25" t="s">
        <v>26</v>
      </c>
      <c r="ON25">
        <v>609</v>
      </c>
      <c r="OO25">
        <v>612</v>
      </c>
      <c r="OP25">
        <v>624</v>
      </c>
      <c r="OQ25">
        <v>632</v>
      </c>
      <c r="OR25">
        <v>637</v>
      </c>
      <c r="OS25">
        <v>646</v>
      </c>
      <c r="OT25">
        <v>657</v>
      </c>
      <c r="OU25">
        <v>665</v>
      </c>
      <c r="OV25">
        <v>669</v>
      </c>
      <c r="OW25">
        <v>678</v>
      </c>
      <c r="OX25">
        <v>685</v>
      </c>
      <c r="OY25">
        <v>694</v>
      </c>
      <c r="OZ25">
        <v>734</v>
      </c>
      <c r="PA25">
        <v>763</v>
      </c>
      <c r="PB25">
        <v>807</v>
      </c>
      <c r="PC25">
        <v>808</v>
      </c>
      <c r="PD25">
        <v>912</v>
      </c>
      <c r="PE25">
        <v>884</v>
      </c>
      <c r="PF25">
        <v>933</v>
      </c>
      <c r="PG25">
        <v>887</v>
      </c>
      <c r="PH25">
        <v>810</v>
      </c>
      <c r="PI25">
        <v>771</v>
      </c>
      <c r="PJ25">
        <v>716</v>
      </c>
      <c r="PK25">
        <v>694</v>
      </c>
      <c r="PL25">
        <v>680</v>
      </c>
      <c r="PM25">
        <v>661</v>
      </c>
      <c r="PN25">
        <v>654</v>
      </c>
      <c r="PO25">
        <v>662</v>
      </c>
      <c r="PP25">
        <v>657</v>
      </c>
      <c r="PQ25">
        <v>661</v>
      </c>
      <c r="PR25">
        <v>671</v>
      </c>
      <c r="PS25">
        <v>677</v>
      </c>
      <c r="PT25">
        <v>674</v>
      </c>
      <c r="PU25">
        <v>688</v>
      </c>
      <c r="PV25">
        <v>716</v>
      </c>
      <c r="PW25">
        <v>732</v>
      </c>
      <c r="PX25">
        <v>754</v>
      </c>
      <c r="PY25">
        <v>759</v>
      </c>
      <c r="PZ25">
        <v>767</v>
      </c>
      <c r="QA25">
        <v>742</v>
      </c>
      <c r="QB25">
        <v>800</v>
      </c>
      <c r="QC25">
        <v>789</v>
      </c>
      <c r="QD25">
        <v>772</v>
      </c>
      <c r="QE25">
        <v>782</v>
      </c>
      <c r="QF25">
        <v>784</v>
      </c>
      <c r="QG25">
        <v>814</v>
      </c>
      <c r="QH25">
        <v>820</v>
      </c>
      <c r="QI25">
        <v>799</v>
      </c>
      <c r="QJ25">
        <v>825</v>
      </c>
      <c r="QK25">
        <v>780</v>
      </c>
      <c r="QL25">
        <v>793</v>
      </c>
      <c r="QM25">
        <v>771</v>
      </c>
      <c r="QN25">
        <v>762</v>
      </c>
      <c r="QO25">
        <v>803</v>
      </c>
      <c r="QP25">
        <v>790</v>
      </c>
      <c r="QQ25">
        <v>783</v>
      </c>
      <c r="QR25">
        <v>707</v>
      </c>
      <c r="QS25">
        <v>637</v>
      </c>
      <c r="QT25">
        <v>720</v>
      </c>
      <c r="QU25">
        <v>705</v>
      </c>
      <c r="QV25">
        <v>719</v>
      </c>
      <c r="QW25">
        <v>721</v>
      </c>
      <c r="QX25">
        <v>764</v>
      </c>
      <c r="QY25">
        <v>828</v>
      </c>
      <c r="QZ25">
        <v>783</v>
      </c>
      <c r="RA25">
        <v>791</v>
      </c>
      <c r="RB25">
        <v>749</v>
      </c>
      <c r="RC25">
        <v>812</v>
      </c>
      <c r="RD25">
        <v>813</v>
      </c>
      <c r="RE25">
        <v>772</v>
      </c>
      <c r="RF25">
        <v>754</v>
      </c>
      <c r="RG25">
        <v>813</v>
      </c>
      <c r="RH25">
        <v>686</v>
      </c>
      <c r="RI25">
        <v>775</v>
      </c>
      <c r="RJ25">
        <v>812</v>
      </c>
      <c r="RK25">
        <v>799</v>
      </c>
      <c r="RL25">
        <v>764</v>
      </c>
      <c r="RM25">
        <v>773</v>
      </c>
      <c r="RN25">
        <v>793</v>
      </c>
      <c r="RO25">
        <v>735</v>
      </c>
      <c r="RP25">
        <v>757</v>
      </c>
      <c r="RQ25">
        <v>770</v>
      </c>
      <c r="RR25">
        <v>747</v>
      </c>
      <c r="RS25">
        <v>735</v>
      </c>
      <c r="RT25">
        <v>643</v>
      </c>
      <c r="RU25">
        <v>513</v>
      </c>
      <c r="RV25">
        <v>395</v>
      </c>
      <c r="RW25">
        <v>345</v>
      </c>
      <c r="RX25">
        <v>236</v>
      </c>
      <c r="RY25">
        <v>335</v>
      </c>
      <c r="RZ25">
        <v>200</v>
      </c>
      <c r="SA25">
        <v>187</v>
      </c>
      <c r="SB25">
        <v>153</v>
      </c>
      <c r="SC25">
        <v>109</v>
      </c>
      <c r="SD25">
        <v>85</v>
      </c>
      <c r="SE25">
        <v>70</v>
      </c>
      <c r="SF25">
        <v>53</v>
      </c>
      <c r="SG25">
        <v>31</v>
      </c>
      <c r="SH25">
        <v>24</v>
      </c>
      <c r="SI25">
        <v>17</v>
      </c>
      <c r="SJ25">
        <v>23</v>
      </c>
      <c r="SL25">
        <v>16</v>
      </c>
      <c r="SM25" t="s">
        <v>26</v>
      </c>
      <c r="SN25">
        <v>0</v>
      </c>
      <c r="SO25">
        <v>-57733.390297809907</v>
      </c>
      <c r="SP25">
        <v>-117002.72993572248</v>
      </c>
      <c r="SQ25">
        <v>-173998.31442169374</v>
      </c>
      <c r="SR25">
        <v>-232044.35188566864</v>
      </c>
      <c r="SS25">
        <v>-291418.20789743692</v>
      </c>
      <c r="ST25">
        <v>-354991.52689826669</v>
      </c>
      <c r="SU25">
        <v>-418845.46498033276</v>
      </c>
      <c r="SV25">
        <v>-488820.31928847724</v>
      </c>
      <c r="SW25">
        <v>-560609.95116792759</v>
      </c>
      <c r="SX25">
        <v>-636571.16678107227</v>
      </c>
      <c r="SY25">
        <v>-714269.23552435322</v>
      </c>
      <c r="SZ25">
        <v>-799667.73289357906</v>
      </c>
      <c r="TA25">
        <v>0</v>
      </c>
      <c r="TB25">
        <v>-1541108.408796828</v>
      </c>
      <c r="TC25">
        <v>-3186416.2289794497</v>
      </c>
      <c r="TD25">
        <v>-4842791.2003483176</v>
      </c>
      <c r="TE25">
        <v>-5855116.2886014031</v>
      </c>
      <c r="TF25">
        <v>-6852804.4388172086</v>
      </c>
      <c r="TG25">
        <v>-7648145.896025544</v>
      </c>
      <c r="TH25">
        <v>-8198660.9692635676</v>
      </c>
      <c r="TI25">
        <v>-8499324.3631072696</v>
      </c>
      <c r="TJ25">
        <v>-8766078.3740121815</v>
      </c>
      <c r="TK25">
        <v>-9049030.9342545159</v>
      </c>
      <c r="TL25">
        <v>-9244998.2811044771</v>
      </c>
      <c r="TM25">
        <v>-9456813.1864982694</v>
      </c>
      <c r="TN25">
        <v>0</v>
      </c>
      <c r="TO25">
        <v>635969.12586329528</v>
      </c>
      <c r="TP25">
        <v>1294904.0754127668</v>
      </c>
      <c r="TQ25">
        <v>1817820.7237424452</v>
      </c>
      <c r="TR25">
        <v>1241429.3331238604</v>
      </c>
      <c r="TS25">
        <v>599685.68888403312</v>
      </c>
      <c r="TT25">
        <v>-394821.96538807673</v>
      </c>
      <c r="TU25">
        <v>-1992651.6753928058</v>
      </c>
      <c r="TV25">
        <v>-3977517.4177407669</v>
      </c>
      <c r="TW25">
        <v>-5737778.3451831071</v>
      </c>
      <c r="TX25">
        <v>-7857994.7312464053</v>
      </c>
      <c r="TY25">
        <v>-9930195.4597302862</v>
      </c>
      <c r="TZ25">
        <v>-12239311.971234571</v>
      </c>
      <c r="UA25">
        <v>0</v>
      </c>
      <c r="UB25">
        <v>-6083.4816777313972</v>
      </c>
      <c r="UC25">
        <v>-24144.766635292828</v>
      </c>
      <c r="UD25">
        <v>-33700.321013409412</v>
      </c>
      <c r="UE25">
        <v>-48261.015507925178</v>
      </c>
      <c r="UF25">
        <v>-53018.18186468233</v>
      </c>
      <c r="UG25">
        <v>-82629.050901139417</v>
      </c>
      <c r="UH25">
        <v>-92832.246854251018</v>
      </c>
      <c r="UI25">
        <v>-126790.82384906443</v>
      </c>
      <c r="UJ25">
        <v>-170185.75676838268</v>
      </c>
      <c r="UK25">
        <v>-221236.31146613619</v>
      </c>
      <c r="UL25">
        <v>-278977.02388098615</v>
      </c>
      <c r="UM25">
        <v>-355715.70172591694</v>
      </c>
      <c r="UN25">
        <v>0</v>
      </c>
      <c r="UO25">
        <v>142466.92390407983</v>
      </c>
      <c r="UP25">
        <v>347392.79682323622</v>
      </c>
      <c r="UQ25">
        <v>601169.70957340801</v>
      </c>
      <c r="UR25">
        <v>849621.86903415713</v>
      </c>
      <c r="US25">
        <v>1090024.736169399</v>
      </c>
      <c r="UT25">
        <v>1333875.3900332637</v>
      </c>
      <c r="UU25">
        <v>1479236.946174321</v>
      </c>
      <c r="UV25">
        <v>1754827.7281019001</v>
      </c>
      <c r="UW25">
        <v>1834547.8705119181</v>
      </c>
      <c r="UX25">
        <v>1966341.1862697839</v>
      </c>
      <c r="UY25">
        <v>2058877.1572518595</v>
      </c>
      <c r="UZ25">
        <v>2268094.3846998126</v>
      </c>
      <c r="VA25">
        <v>0</v>
      </c>
      <c r="VB25">
        <v>119481.97348979395</v>
      </c>
      <c r="VC25">
        <v>335082.81242176029</v>
      </c>
      <c r="VD25">
        <v>649540.60943149007</v>
      </c>
      <c r="VE25">
        <v>993079.8543527273</v>
      </c>
      <c r="VF25">
        <v>1202026.8113592891</v>
      </c>
      <c r="VG25">
        <v>1486786.1652751723</v>
      </c>
      <c r="VH25">
        <v>1744802.8621373377</v>
      </c>
      <c r="VI25">
        <v>1936814.2651019425</v>
      </c>
      <c r="VJ25">
        <v>2190913.5229246416</v>
      </c>
      <c r="VK25">
        <v>2334863.3860800802</v>
      </c>
      <c r="VL25">
        <v>2426471.2296302686</v>
      </c>
      <c r="VM25">
        <v>2469932.2354047261</v>
      </c>
      <c r="VN25">
        <v>0</v>
      </c>
      <c r="VO25">
        <v>1269983.1449441973</v>
      </c>
      <c r="VP25">
        <v>2920691.9997710083</v>
      </c>
      <c r="VQ25">
        <v>4728937.8692011405</v>
      </c>
      <c r="VR25">
        <v>6644579.7000497207</v>
      </c>
      <c r="VS25">
        <v>8724810.27679855</v>
      </c>
      <c r="VT25">
        <v>10881415.269284375</v>
      </c>
      <c r="VU25">
        <v>12421536.0440361</v>
      </c>
      <c r="VV25">
        <v>15064318.19402566</v>
      </c>
      <c r="VW25">
        <v>16137781.914694209</v>
      </c>
      <c r="VX25">
        <v>17827796.741702229</v>
      </c>
      <c r="VY25">
        <v>19442268.00801396</v>
      </c>
      <c r="VZ25">
        <v>21804856.812701866</v>
      </c>
      <c r="WA25">
        <v>0</v>
      </c>
      <c r="WB25">
        <v>-27700.76064673494</v>
      </c>
      <c r="WC25">
        <v>-45294.278235884703</v>
      </c>
      <c r="WD25">
        <v>-58860.889826817714</v>
      </c>
      <c r="WE25">
        <v>-92350.177604732278</v>
      </c>
      <c r="WF25">
        <v>-68241.792801275587</v>
      </c>
      <c r="WG25">
        <v>-113150.50235299033</v>
      </c>
      <c r="WH25">
        <v>-195275.88236709716</v>
      </c>
      <c r="WI25">
        <v>-197398.89822749706</v>
      </c>
      <c r="WJ25">
        <v>-380327.97674677509</v>
      </c>
      <c r="WK25">
        <v>-496687.05256115651</v>
      </c>
      <c r="WL25">
        <v>-616264.69523453142</v>
      </c>
      <c r="WM25">
        <v>-639823.129630237</v>
      </c>
      <c r="WN25">
        <v>0</v>
      </c>
      <c r="WO25">
        <v>535275.126782262</v>
      </c>
      <c r="WP25">
        <v>1525213.6806424209</v>
      </c>
      <c r="WQ25">
        <v>2688118.1863382454</v>
      </c>
      <c r="WR25">
        <v>3500938.9229607368</v>
      </c>
      <c r="WS25">
        <v>4351064.891830666</v>
      </c>
      <c r="WT25">
        <v>5108337.8830267927</v>
      </c>
      <c r="WU25">
        <v>4747309.6134897061</v>
      </c>
      <c r="WV25">
        <v>5466108.365016426</v>
      </c>
      <c r="WW25">
        <v>4548262.9042523932</v>
      </c>
      <c r="WX25">
        <v>3867481.1177428039</v>
      </c>
      <c r="WY25">
        <v>3142911.6994214565</v>
      </c>
      <c r="WZ25">
        <v>3051551.7108238358</v>
      </c>
      <c r="XA25">
        <v>16</v>
      </c>
      <c r="XB25" t="s">
        <v>26</v>
      </c>
      <c r="XC25">
        <v>0</v>
      </c>
      <c r="XD25">
        <v>27272.298127791979</v>
      </c>
      <c r="XE25">
        <v>51270.869415875248</v>
      </c>
      <c r="XF25">
        <v>70997.110769867373</v>
      </c>
      <c r="XG25">
        <v>86696.842723424546</v>
      </c>
      <c r="XH25">
        <v>98647.982833108341</v>
      </c>
      <c r="XI25">
        <v>108372.87228351895</v>
      </c>
      <c r="XJ25">
        <v>118981.84259305779</v>
      </c>
      <c r="XK25">
        <v>129296.11928288723</v>
      </c>
      <c r="XL25">
        <v>139315.70235300725</v>
      </c>
      <c r="XM25">
        <v>149924.6726625461</v>
      </c>
      <c r="XN25">
        <v>160533.64297208493</v>
      </c>
      <c r="XO25">
        <v>170847.91966191438</v>
      </c>
      <c r="XP25">
        <v>0</v>
      </c>
      <c r="XQ25">
        <v>45511.111111111095</v>
      </c>
      <c r="XR25">
        <v>68421.475256769365</v>
      </c>
      <c r="XS25">
        <v>68421.475256769365</v>
      </c>
      <c r="XT25">
        <v>68421.475256769365</v>
      </c>
      <c r="XU25">
        <v>106647.83844007949</v>
      </c>
      <c r="XV25">
        <v>106647.83844007949</v>
      </c>
      <c r="XW25">
        <v>131544.19698349683</v>
      </c>
      <c r="XX25">
        <v>134575.26192481079</v>
      </c>
      <c r="XY25">
        <v>134575.26192481079</v>
      </c>
      <c r="XZ25">
        <v>134575.26192481079</v>
      </c>
      <c r="YA25">
        <v>146617.65221425987</v>
      </c>
      <c r="YB25">
        <v>149648.71715557383</v>
      </c>
      <c r="YC25">
        <v>0</v>
      </c>
      <c r="YD25">
        <v>932117.35846600041</v>
      </c>
      <c r="YE25">
        <v>1825423.517661103</v>
      </c>
      <c r="YF25">
        <v>2590685.0922602974</v>
      </c>
      <c r="YG25">
        <v>2591732.2669922593</v>
      </c>
      <c r="YH25">
        <v>2591732.2669922593</v>
      </c>
      <c r="YI25">
        <v>2661277.7215377139</v>
      </c>
      <c r="YJ25">
        <v>2661277.7215377139</v>
      </c>
      <c r="YK25">
        <v>2661277.7215377139</v>
      </c>
      <c r="YL25">
        <v>2661277.7215377139</v>
      </c>
      <c r="YM25">
        <v>2661277.7215377139</v>
      </c>
      <c r="YN25">
        <v>2661277.7215377139</v>
      </c>
      <c r="YO25">
        <v>2661277.7215377139</v>
      </c>
      <c r="YP25">
        <v>0</v>
      </c>
      <c r="YQ25">
        <v>41678.904464592619</v>
      </c>
      <c r="YR25">
        <v>84502.434205185244</v>
      </c>
      <c r="YS25">
        <v>115528.20586187078</v>
      </c>
      <c r="YT25">
        <v>150055.14782112109</v>
      </c>
      <c r="YU25">
        <v>187868.75116454394</v>
      </c>
      <c r="YV25">
        <v>206278.84130570409</v>
      </c>
      <c r="YW25">
        <v>235213.14393833399</v>
      </c>
      <c r="YX25">
        <v>241668.04081452804</v>
      </c>
      <c r="YY25">
        <v>242463.29879038449</v>
      </c>
      <c r="YZ25">
        <v>242463.29879038449</v>
      </c>
      <c r="ZA25">
        <v>243573.2673523936</v>
      </c>
      <c r="ZB25">
        <v>243573.2673523936</v>
      </c>
      <c r="ZC25">
        <v>0</v>
      </c>
      <c r="ZD25">
        <v>231823.78934850552</v>
      </c>
      <c r="ZE25">
        <v>510287.62369097176</v>
      </c>
      <c r="ZF25">
        <v>821167.36360196245</v>
      </c>
      <c r="ZG25">
        <v>1103296.1576084236</v>
      </c>
      <c r="ZH25">
        <v>1380710.7894148468</v>
      </c>
      <c r="ZI25">
        <v>1661747.0701147236</v>
      </c>
      <c r="ZJ25">
        <v>1857274.3416387371</v>
      </c>
      <c r="ZK25">
        <v>2163304.9063452901</v>
      </c>
      <c r="ZL25">
        <v>2295823.1298355316</v>
      </c>
      <c r="ZM25">
        <v>2479356.1467627804</v>
      </c>
      <c r="ZN25">
        <v>2622389.8845731216</v>
      </c>
      <c r="ZO25">
        <v>2867888.0811510207</v>
      </c>
      <c r="ZP25">
        <v>0</v>
      </c>
      <c r="ZQ25">
        <v>314471.49223103432</v>
      </c>
      <c r="ZR25">
        <v>692040.24647228816</v>
      </c>
      <c r="ZS25">
        <v>1145847.5442636376</v>
      </c>
      <c r="ZT25">
        <v>1596661.7669304952</v>
      </c>
      <c r="ZU25">
        <v>1934442.828976887</v>
      </c>
      <c r="ZV25">
        <v>2315787.7721381481</v>
      </c>
      <c r="ZW25">
        <v>2671274.3343925145</v>
      </c>
      <c r="ZX25">
        <v>2976161.0890179221</v>
      </c>
      <c r="ZY25">
        <v>3330533.3213877189</v>
      </c>
      <c r="ZZ25">
        <v>3586530.7819120339</v>
      </c>
      <c r="AAA25">
        <v>3795699.7716268324</v>
      </c>
      <c r="AAB25">
        <v>3967986.7461046842</v>
      </c>
      <c r="AAC25">
        <v>0</v>
      </c>
      <c r="AAD25">
        <v>1280212.0394128305</v>
      </c>
      <c r="AAE25">
        <v>2946443.1372384951</v>
      </c>
      <c r="AAF25">
        <v>4754689.0066686282</v>
      </c>
      <c r="AAG25">
        <v>6670330.8375172075</v>
      </c>
      <c r="AAH25">
        <v>8756469.8419611324</v>
      </c>
      <c r="AAI25">
        <v>10913074.834446957</v>
      </c>
      <c r="AAJ25">
        <v>12454349.056493731</v>
      </c>
      <c r="AAK25">
        <v>15097131.206483291</v>
      </c>
      <c r="AAL25">
        <v>16170594.92715184</v>
      </c>
      <c r="AAM25">
        <v>17893844.107785936</v>
      </c>
      <c r="AAN25">
        <v>19508315.374097675</v>
      </c>
      <c r="AAO25">
        <v>21870904.17878557</v>
      </c>
      <c r="AAP25">
        <v>0</v>
      </c>
      <c r="AAQ25">
        <v>104605.83007386472</v>
      </c>
      <c r="AAR25">
        <v>216714.37535775593</v>
      </c>
      <c r="AAS25">
        <v>341973.49637787318</v>
      </c>
      <c r="AAT25">
        <v>419118.00792956457</v>
      </c>
      <c r="AAU25">
        <v>546643.32490649913</v>
      </c>
      <c r="AAV25">
        <v>609005.74977814814</v>
      </c>
      <c r="AAW25">
        <v>647539.27696290181</v>
      </c>
      <c r="AAX25">
        <v>726169.25651733542</v>
      </c>
      <c r="AAY25">
        <v>726169.25651733542</v>
      </c>
      <c r="AAZ25">
        <v>726169.25651733542</v>
      </c>
      <c r="ABA25">
        <v>726169.25651733542</v>
      </c>
      <c r="ABB25">
        <v>796943.37662200746</v>
      </c>
      <c r="ABC25">
        <v>0</v>
      </c>
      <c r="ABD25">
        <v>2977692.8232357306</v>
      </c>
      <c r="ABE25">
        <v>6395103.6792984437</v>
      </c>
      <c r="ABF25">
        <v>9909309.2950609084</v>
      </c>
      <c r="ABG25">
        <v>12686312.502779266</v>
      </c>
      <c r="ABH25">
        <v>15603163.624689357</v>
      </c>
      <c r="ABI25">
        <v>18582192.700044993</v>
      </c>
      <c r="ABJ25">
        <v>20777453.914540488</v>
      </c>
      <c r="ABK25">
        <v>24129583.601923775</v>
      </c>
      <c r="ABL25">
        <v>25700752.619498339</v>
      </c>
      <c r="ABM25">
        <v>27874141.247893542</v>
      </c>
      <c r="ABN25">
        <v>29864576.570891418</v>
      </c>
      <c r="ABO25">
        <v>32729070.00837088</v>
      </c>
      <c r="ABQ25">
        <v>16</v>
      </c>
      <c r="ABR25" t="s">
        <v>26</v>
      </c>
      <c r="ABS25">
        <v>0</v>
      </c>
      <c r="ABT25">
        <v>-53071.545417109126</v>
      </c>
      <c r="ABU25">
        <v>-107275.04701814831</v>
      </c>
      <c r="ABV25">
        <v>-163044.22018649842</v>
      </c>
      <c r="ABW25">
        <v>-234673.18823857748</v>
      </c>
      <c r="ABX25">
        <v>-314754.97819739592</v>
      </c>
      <c r="ABY25">
        <v>-395509.88807499834</v>
      </c>
      <c r="ABZ25">
        <v>-493018.2116535583</v>
      </c>
      <c r="ACA25">
        <v>-596583.13690960966</v>
      </c>
      <c r="ACB25">
        <v>-708909.75731604081</v>
      </c>
      <c r="ACC25">
        <v>-830099.13170597039</v>
      </c>
      <c r="ACD25">
        <v>-958858.32398917177</v>
      </c>
      <c r="ACE25">
        <v>-1098889.9979041822</v>
      </c>
      <c r="ACG25">
        <v>16</v>
      </c>
      <c r="ACH25" t="s">
        <v>26</v>
      </c>
      <c r="ACI25">
        <v>20846</v>
      </c>
      <c r="ACJ25">
        <v>588177</v>
      </c>
      <c r="ACK25">
        <v>3.5441712273686324E-2</v>
      </c>
      <c r="ACM25">
        <v>16</v>
      </c>
      <c r="ACN25" t="s">
        <v>26</v>
      </c>
      <c r="ACO25">
        <v>378</v>
      </c>
      <c r="ACP25">
        <v>224</v>
      </c>
      <c r="ACQ25">
        <v>139</v>
      </c>
      <c r="ACR25">
        <v>713</v>
      </c>
      <c r="ACS25">
        <v>1666</v>
      </c>
      <c r="ACT25">
        <v>1021</v>
      </c>
      <c r="ACU25">
        <v>537</v>
      </c>
      <c r="ACV25">
        <v>327</v>
      </c>
      <c r="ACW25">
        <v>201</v>
      </c>
      <c r="ACX25">
        <v>184</v>
      </c>
      <c r="ACY25">
        <v>144</v>
      </c>
      <c r="ACZ25">
        <v>87</v>
      </c>
      <c r="ADA25">
        <v>118</v>
      </c>
      <c r="ADB25">
        <v>81</v>
      </c>
      <c r="ADC25">
        <v>56</v>
      </c>
      <c r="ADD25">
        <v>59</v>
      </c>
      <c r="ADF25">
        <v>16</v>
      </c>
      <c r="ADG25" t="s">
        <v>26</v>
      </c>
      <c r="ADH25">
        <v>354</v>
      </c>
      <c r="ADI25">
        <v>234</v>
      </c>
      <c r="ADJ25">
        <v>182</v>
      </c>
      <c r="ADK25">
        <v>919</v>
      </c>
      <c r="ADL25">
        <v>2373</v>
      </c>
      <c r="ADM25">
        <v>1203</v>
      </c>
      <c r="ADN25">
        <v>594</v>
      </c>
      <c r="ADO25">
        <v>367</v>
      </c>
      <c r="ADP25">
        <v>222</v>
      </c>
      <c r="ADQ25">
        <v>207</v>
      </c>
      <c r="ADR25">
        <v>143</v>
      </c>
      <c r="ADS25">
        <v>115</v>
      </c>
      <c r="ADT25">
        <v>129</v>
      </c>
      <c r="ADU25">
        <v>83</v>
      </c>
      <c r="ADV25">
        <v>67</v>
      </c>
      <c r="ADW25">
        <v>64</v>
      </c>
      <c r="ADY25">
        <v>16</v>
      </c>
      <c r="ADZ25" t="s">
        <v>26</v>
      </c>
      <c r="AEA25">
        <v>24</v>
      </c>
      <c r="AEB25">
        <v>-10</v>
      </c>
      <c r="AEC25">
        <v>-43</v>
      </c>
      <c r="AED25">
        <v>-206</v>
      </c>
      <c r="AEE25">
        <v>-707</v>
      </c>
      <c r="AEF25">
        <v>-182</v>
      </c>
      <c r="AEG25">
        <v>-57</v>
      </c>
      <c r="AEH25">
        <v>-40</v>
      </c>
      <c r="AEI25">
        <v>-21</v>
      </c>
      <c r="AEJ25">
        <v>-23</v>
      </c>
      <c r="AEK25">
        <v>1</v>
      </c>
      <c r="AEL25">
        <v>-28</v>
      </c>
      <c r="AEM25">
        <v>-11</v>
      </c>
      <c r="AEN25">
        <v>-2</v>
      </c>
      <c r="AEO25">
        <v>-11</v>
      </c>
      <c r="AEP25">
        <v>-5</v>
      </c>
      <c r="AER25">
        <v>16</v>
      </c>
      <c r="AES25" t="s">
        <v>26</v>
      </c>
      <c r="AET25">
        <v>6638.3724585463297</v>
      </c>
      <c r="AEU25">
        <v>6692.7519322280832</v>
      </c>
      <c r="AEV25">
        <v>8358.7986772267122</v>
      </c>
      <c r="AEW25">
        <v>6187.284550594899</v>
      </c>
      <c r="AEX25">
        <v>1131.3475991231135</v>
      </c>
      <c r="AEY25">
        <v>3369.7059959159728</v>
      </c>
      <c r="AEZ25">
        <v>4522.0590737935627</v>
      </c>
      <c r="AFA25">
        <v>5164.6955859557602</v>
      </c>
      <c r="AFB25">
        <v>5384.2717864145598</v>
      </c>
      <c r="AFC25">
        <v>6013.6361716274514</v>
      </c>
      <c r="AFD25">
        <v>5725.7006108762489</v>
      </c>
      <c r="AFE25">
        <v>5063.5714493283494</v>
      </c>
      <c r="AFF25">
        <v>4884.6038943852345</v>
      </c>
      <c r="AFG25">
        <v>4282.2660686982545</v>
      </c>
      <c r="AFH25">
        <v>3466.1758647250394</v>
      </c>
      <c r="AFI25">
        <v>14114.905853105422</v>
      </c>
      <c r="AFK25">
        <v>16</v>
      </c>
      <c r="AFL25" t="s">
        <v>26</v>
      </c>
      <c r="AFM25">
        <v>9612.7326000220837</v>
      </c>
      <c r="AFN25">
        <v>10681.144181246482</v>
      </c>
      <c r="AFO25">
        <v>11674.152520212496</v>
      </c>
      <c r="AFP25">
        <v>7279.3402460880507</v>
      </c>
      <c r="AFQ25">
        <v>2911.9039367732285</v>
      </c>
      <c r="AFR25">
        <v>2809.8455407022225</v>
      </c>
      <c r="AFS25">
        <v>2811.7232280226021</v>
      </c>
      <c r="AFT25">
        <v>2808.0401271824217</v>
      </c>
      <c r="AFU25">
        <v>2812.5399871288546</v>
      </c>
      <c r="AFV25">
        <v>2817.7313220119245</v>
      </c>
      <c r="AFW25">
        <v>3583.5097449927921</v>
      </c>
      <c r="AFX25">
        <v>3573.2591704973079</v>
      </c>
      <c r="AFY25">
        <v>3562.6601853383027</v>
      </c>
      <c r="AFZ25">
        <v>4916.5294958354634</v>
      </c>
      <c r="AGA25">
        <v>4919.1403155664957</v>
      </c>
      <c r="AGB25">
        <v>16260.3145768058</v>
      </c>
      <c r="AGD25">
        <v>16</v>
      </c>
      <c r="AGE25" t="s">
        <v>26</v>
      </c>
      <c r="AGF25">
        <v>-2974.3601414757541</v>
      </c>
      <c r="AGG25">
        <v>-3988.3922490183986</v>
      </c>
      <c r="AGH25">
        <v>-3315.3538429857836</v>
      </c>
      <c r="AGI25">
        <v>-1092.0556954931517</v>
      </c>
      <c r="AGJ25">
        <v>-1780.556337650115</v>
      </c>
      <c r="AGK25">
        <v>559.86045521375036</v>
      </c>
      <c r="AGL25">
        <v>1710.3358457709605</v>
      </c>
      <c r="AGM25">
        <v>2356.6554587733385</v>
      </c>
      <c r="AGN25">
        <v>2571.7317992857052</v>
      </c>
      <c r="AGO25">
        <v>3195.9048496155269</v>
      </c>
      <c r="AGP25">
        <v>2142.1908658834568</v>
      </c>
      <c r="AGQ25">
        <v>1490.3122788310416</v>
      </c>
      <c r="AGR25">
        <v>1321.9437090469319</v>
      </c>
      <c r="AGS25">
        <v>-634.26342713720896</v>
      </c>
      <c r="AGT25">
        <v>-1452.9644508414563</v>
      </c>
      <c r="AGU25">
        <v>-2145.4087237003787</v>
      </c>
    </row>
    <row r="26" spans="2:879" x14ac:dyDescent="0.25">
      <c r="B26">
        <v>17</v>
      </c>
      <c r="C26" t="s">
        <v>27</v>
      </c>
      <c r="D26">
        <v>4128</v>
      </c>
      <c r="E26">
        <v>3991</v>
      </c>
      <c r="F26">
        <v>3971</v>
      </c>
      <c r="G26">
        <v>3946</v>
      </c>
      <c r="H26">
        <v>3923</v>
      </c>
      <c r="I26">
        <v>3903</v>
      </c>
      <c r="J26">
        <v>3884</v>
      </c>
      <c r="K26">
        <v>3869</v>
      </c>
      <c r="L26">
        <v>3854</v>
      </c>
      <c r="M26">
        <v>3836</v>
      </c>
      <c r="N26">
        <v>3833</v>
      </c>
      <c r="O26">
        <v>3827</v>
      </c>
      <c r="P26">
        <v>3827</v>
      </c>
      <c r="R26">
        <v>17</v>
      </c>
      <c r="S26" t="s">
        <v>27</v>
      </c>
      <c r="T26">
        <v>25158</v>
      </c>
      <c r="U26">
        <v>23792</v>
      </c>
      <c r="V26">
        <v>22432</v>
      </c>
      <c r="W26">
        <v>21415</v>
      </c>
      <c r="X26">
        <v>20636</v>
      </c>
      <c r="Y26">
        <v>20062</v>
      </c>
      <c r="Z26">
        <v>19833</v>
      </c>
      <c r="AA26">
        <v>19721</v>
      </c>
      <c r="AB26">
        <v>19622</v>
      </c>
      <c r="AC26">
        <v>19538</v>
      </c>
      <c r="AD26">
        <v>19445</v>
      </c>
      <c r="AE26">
        <v>19370</v>
      </c>
      <c r="AF26">
        <v>19308</v>
      </c>
      <c r="AH26">
        <v>17</v>
      </c>
      <c r="AI26" t="s">
        <v>27</v>
      </c>
      <c r="AJ26">
        <v>5812</v>
      </c>
      <c r="AK26">
        <v>5492</v>
      </c>
      <c r="AL26">
        <v>5360</v>
      </c>
      <c r="AM26">
        <v>5006</v>
      </c>
      <c r="AN26">
        <v>4745</v>
      </c>
      <c r="AO26">
        <v>4522</v>
      </c>
      <c r="AP26">
        <v>4160</v>
      </c>
      <c r="AQ26">
        <v>4028</v>
      </c>
      <c r="AR26">
        <v>4001</v>
      </c>
      <c r="AS26">
        <v>3972</v>
      </c>
      <c r="AT26">
        <v>3950</v>
      </c>
      <c r="AU26">
        <v>3933</v>
      </c>
      <c r="AV26">
        <v>3915</v>
      </c>
      <c r="AX26">
        <v>17</v>
      </c>
      <c r="AY26" t="s">
        <v>27</v>
      </c>
      <c r="AZ26">
        <v>34644</v>
      </c>
      <c r="BA26">
        <v>34763</v>
      </c>
      <c r="BB26">
        <v>34513</v>
      </c>
      <c r="BC26">
        <v>34082</v>
      </c>
      <c r="BD26">
        <v>33240</v>
      </c>
      <c r="BE26">
        <v>32192</v>
      </c>
      <c r="BF26">
        <v>31009</v>
      </c>
      <c r="BG26">
        <v>29390</v>
      </c>
      <c r="BH26">
        <v>27939</v>
      </c>
      <c r="BI26">
        <v>26602</v>
      </c>
      <c r="BJ26">
        <v>25592</v>
      </c>
      <c r="BK26">
        <v>24807</v>
      </c>
      <c r="BL26">
        <v>24236</v>
      </c>
      <c r="BN26">
        <v>17</v>
      </c>
      <c r="BO26" t="s">
        <v>27</v>
      </c>
      <c r="BP26">
        <v>16560</v>
      </c>
      <c r="BQ26">
        <v>16849</v>
      </c>
      <c r="BR26">
        <v>17064</v>
      </c>
      <c r="BS26">
        <v>17212</v>
      </c>
      <c r="BT26">
        <v>17367</v>
      </c>
      <c r="BU26">
        <v>17437</v>
      </c>
      <c r="BV26">
        <v>17364</v>
      </c>
      <c r="BW26">
        <v>17306</v>
      </c>
      <c r="BX26">
        <v>17006</v>
      </c>
      <c r="BY26">
        <v>16651</v>
      </c>
      <c r="BZ26">
        <v>15881</v>
      </c>
      <c r="CA26">
        <v>15172</v>
      </c>
      <c r="CB26">
        <v>14357</v>
      </c>
      <c r="CD26">
        <v>17</v>
      </c>
      <c r="CE26" t="s">
        <v>27</v>
      </c>
      <c r="CF26">
        <v>15483</v>
      </c>
      <c r="CG26">
        <v>15789</v>
      </c>
      <c r="CH26">
        <v>16257</v>
      </c>
      <c r="CI26">
        <v>16607</v>
      </c>
      <c r="CJ26">
        <v>16887</v>
      </c>
      <c r="CK26">
        <v>17085</v>
      </c>
      <c r="CL26">
        <v>17236</v>
      </c>
      <c r="CM26">
        <v>17396</v>
      </c>
      <c r="CN26">
        <v>17465</v>
      </c>
      <c r="CO26">
        <v>17392</v>
      </c>
      <c r="CP26">
        <v>17342</v>
      </c>
      <c r="CQ26">
        <v>17031</v>
      </c>
      <c r="CR26">
        <v>16671</v>
      </c>
      <c r="CT26">
        <v>17</v>
      </c>
      <c r="CU26" t="s">
        <v>27</v>
      </c>
      <c r="CV26">
        <v>25438</v>
      </c>
      <c r="CW26">
        <v>25314</v>
      </c>
      <c r="CX26">
        <v>25311</v>
      </c>
      <c r="CY26">
        <v>25494</v>
      </c>
      <c r="CZ26">
        <v>25848</v>
      </c>
      <c r="DA26">
        <v>26044</v>
      </c>
      <c r="DB26">
        <v>26374</v>
      </c>
      <c r="DC26">
        <v>26849</v>
      </c>
      <c r="DD26">
        <v>27215</v>
      </c>
      <c r="DE26">
        <v>27543</v>
      </c>
      <c r="DF26">
        <v>27826</v>
      </c>
      <c r="DG26">
        <v>28003</v>
      </c>
      <c r="DH26">
        <v>28041</v>
      </c>
      <c r="DJ26">
        <v>17</v>
      </c>
      <c r="DK26" t="s">
        <v>27</v>
      </c>
      <c r="DL26">
        <v>206253</v>
      </c>
      <c r="DM26">
        <v>205603</v>
      </c>
      <c r="DN26">
        <v>204583</v>
      </c>
      <c r="DO26">
        <v>203598</v>
      </c>
      <c r="DP26">
        <v>202629</v>
      </c>
      <c r="DQ26">
        <v>202051</v>
      </c>
      <c r="DR26">
        <v>201386</v>
      </c>
      <c r="DS26">
        <v>200655</v>
      </c>
      <c r="DT26">
        <v>199896</v>
      </c>
      <c r="DU26">
        <v>199338</v>
      </c>
      <c r="DV26">
        <v>198973</v>
      </c>
      <c r="DW26">
        <v>198694</v>
      </c>
      <c r="DX26">
        <v>198595</v>
      </c>
      <c r="DZ26">
        <v>17</v>
      </c>
      <c r="EA26" t="s">
        <v>27</v>
      </c>
      <c r="EB26">
        <v>45448</v>
      </c>
      <c r="EC26">
        <v>47208</v>
      </c>
      <c r="ED26">
        <v>48108</v>
      </c>
      <c r="EE26">
        <v>48504</v>
      </c>
      <c r="EF26">
        <v>48697</v>
      </c>
      <c r="EG26">
        <v>48578</v>
      </c>
      <c r="EH26">
        <v>48365</v>
      </c>
      <c r="EI26">
        <v>48220</v>
      </c>
      <c r="EJ26">
        <v>48260</v>
      </c>
      <c r="EK26">
        <v>48043</v>
      </c>
      <c r="EL26">
        <v>47841</v>
      </c>
      <c r="EM26">
        <v>47541</v>
      </c>
      <c r="EN26">
        <v>47045</v>
      </c>
      <c r="EP26">
        <v>17</v>
      </c>
      <c r="EQ26" t="s">
        <v>27</v>
      </c>
      <c r="ER26">
        <v>23921</v>
      </c>
      <c r="ES26">
        <v>24133</v>
      </c>
      <c r="ET26">
        <v>25259</v>
      </c>
      <c r="EU26">
        <v>26877</v>
      </c>
      <c r="EV26">
        <v>28429</v>
      </c>
      <c r="EW26">
        <v>30012</v>
      </c>
      <c r="EX26">
        <v>31632</v>
      </c>
      <c r="EY26">
        <v>33489</v>
      </c>
      <c r="EZ26">
        <v>34389</v>
      </c>
      <c r="FA26">
        <v>36333</v>
      </c>
      <c r="FB26">
        <v>37636</v>
      </c>
      <c r="FC26">
        <v>39122</v>
      </c>
      <c r="FD26">
        <v>39987</v>
      </c>
      <c r="FF26">
        <v>17</v>
      </c>
      <c r="FG26" t="s">
        <v>27</v>
      </c>
      <c r="FH26">
        <v>9316</v>
      </c>
      <c r="FI26">
        <v>9666</v>
      </c>
      <c r="FJ26">
        <v>10021</v>
      </c>
      <c r="FK26">
        <v>10281</v>
      </c>
      <c r="FL26">
        <v>10643</v>
      </c>
      <c r="FM26">
        <v>11073</v>
      </c>
      <c r="FN26">
        <v>11524</v>
      </c>
      <c r="FO26">
        <v>11569</v>
      </c>
      <c r="FP26">
        <v>12488</v>
      </c>
      <c r="FQ26">
        <v>12463</v>
      </c>
      <c r="FR26">
        <v>12895</v>
      </c>
      <c r="FS26">
        <v>13145</v>
      </c>
      <c r="FT26">
        <v>14043</v>
      </c>
      <c r="FV26">
        <v>17</v>
      </c>
      <c r="FW26" t="s">
        <v>27</v>
      </c>
      <c r="FX26">
        <v>412161</v>
      </c>
      <c r="FY26">
        <v>412600</v>
      </c>
      <c r="FZ26">
        <v>412879</v>
      </c>
      <c r="GA26">
        <v>413022</v>
      </c>
      <c r="GB26">
        <v>413044</v>
      </c>
      <c r="GC26">
        <v>412959</v>
      </c>
      <c r="GD26">
        <v>412767</v>
      </c>
      <c r="GE26">
        <v>412492</v>
      </c>
      <c r="GF26">
        <v>412135</v>
      </c>
      <c r="GG26">
        <v>411711</v>
      </c>
      <c r="GH26">
        <v>411214</v>
      </c>
      <c r="GI26">
        <v>410645</v>
      </c>
      <c r="GJ26">
        <v>410025</v>
      </c>
      <c r="GL26">
        <v>17</v>
      </c>
      <c r="GM26" t="s">
        <v>27</v>
      </c>
      <c r="GN26">
        <v>5815</v>
      </c>
      <c r="GO26">
        <v>5739</v>
      </c>
      <c r="GP26">
        <v>5703</v>
      </c>
      <c r="GQ26">
        <v>5658</v>
      </c>
      <c r="GR26">
        <v>5687</v>
      </c>
      <c r="GS26">
        <v>5466</v>
      </c>
      <c r="GT26">
        <v>5395</v>
      </c>
      <c r="GU26">
        <v>5254</v>
      </c>
      <c r="GV26">
        <v>5061</v>
      </c>
      <c r="GW26">
        <v>5165</v>
      </c>
      <c r="GX26">
        <v>5129</v>
      </c>
      <c r="GY26">
        <v>5017</v>
      </c>
      <c r="GZ26">
        <v>5221</v>
      </c>
      <c r="HA26">
        <v>5139</v>
      </c>
      <c r="HB26">
        <v>5520</v>
      </c>
      <c r="HC26">
        <v>5416</v>
      </c>
      <c r="HD26">
        <v>5567</v>
      </c>
      <c r="HE26">
        <v>5602</v>
      </c>
      <c r="HF26">
        <v>5630</v>
      </c>
      <c r="HG26">
        <v>5329</v>
      </c>
      <c r="HH26">
        <v>5305</v>
      </c>
      <c r="HI26">
        <v>5015</v>
      </c>
      <c r="HJ26">
        <v>5062</v>
      </c>
      <c r="HK26">
        <v>5107</v>
      </c>
      <c r="HL26">
        <v>5293</v>
      </c>
      <c r="HM26">
        <v>5509</v>
      </c>
      <c r="HN26">
        <v>5498</v>
      </c>
      <c r="HO26">
        <v>5640</v>
      </c>
      <c r="HP26">
        <v>5242</v>
      </c>
      <c r="HQ26">
        <v>5215</v>
      </c>
      <c r="HR26">
        <v>5236</v>
      </c>
      <c r="HS26">
        <v>5195</v>
      </c>
      <c r="HT26">
        <v>5113</v>
      </c>
      <c r="HU26">
        <v>5305</v>
      </c>
      <c r="HV26">
        <v>5035</v>
      </c>
      <c r="HW26">
        <v>4859</v>
      </c>
      <c r="HX26">
        <v>4273</v>
      </c>
      <c r="HY26">
        <v>4439</v>
      </c>
      <c r="HZ26">
        <v>4478</v>
      </c>
      <c r="IA26">
        <v>4523</v>
      </c>
      <c r="IB26">
        <v>4577</v>
      </c>
      <c r="IC26">
        <v>4823</v>
      </c>
      <c r="ID26">
        <v>5082</v>
      </c>
      <c r="IE26">
        <v>5059</v>
      </c>
      <c r="IF26">
        <v>5002</v>
      </c>
      <c r="IG26">
        <v>5180</v>
      </c>
      <c r="IH26">
        <v>5198</v>
      </c>
      <c r="II26">
        <v>5223</v>
      </c>
      <c r="IJ26">
        <v>5366</v>
      </c>
      <c r="IK26">
        <v>5171</v>
      </c>
      <c r="IL26">
        <v>5226</v>
      </c>
      <c r="IM26">
        <v>5220</v>
      </c>
      <c r="IN26">
        <v>5375</v>
      </c>
      <c r="IO26">
        <v>5513</v>
      </c>
      <c r="IP26">
        <v>5545</v>
      </c>
      <c r="IQ26">
        <v>5384</v>
      </c>
      <c r="IR26">
        <v>5288</v>
      </c>
      <c r="IS26">
        <v>5422</v>
      </c>
      <c r="IT26">
        <v>5259</v>
      </c>
      <c r="IU26">
        <v>5190</v>
      </c>
      <c r="IV26">
        <v>5377</v>
      </c>
      <c r="IW26">
        <v>5186</v>
      </c>
      <c r="IX26">
        <v>4959</v>
      </c>
      <c r="IY26">
        <v>4815</v>
      </c>
      <c r="IZ26">
        <v>4284</v>
      </c>
      <c r="JA26">
        <v>3224</v>
      </c>
      <c r="JB26">
        <v>3427</v>
      </c>
      <c r="JC26">
        <v>2617</v>
      </c>
      <c r="JD26">
        <v>4088</v>
      </c>
      <c r="JE26">
        <v>2645</v>
      </c>
      <c r="JF26">
        <v>3229</v>
      </c>
      <c r="JG26">
        <v>3101</v>
      </c>
      <c r="JH26">
        <v>2904</v>
      </c>
      <c r="JI26">
        <v>2694</v>
      </c>
      <c r="JJ26">
        <v>2683</v>
      </c>
      <c r="JK26">
        <v>2529</v>
      </c>
      <c r="JL26">
        <v>2248</v>
      </c>
      <c r="JM26">
        <v>2266</v>
      </c>
      <c r="JN26">
        <v>2231</v>
      </c>
      <c r="JO26">
        <v>2154</v>
      </c>
      <c r="JP26">
        <v>1979</v>
      </c>
      <c r="JQ26">
        <v>1922</v>
      </c>
      <c r="JR26">
        <v>1681</v>
      </c>
      <c r="JS26">
        <v>1546</v>
      </c>
      <c r="JT26">
        <v>1429</v>
      </c>
      <c r="JU26">
        <v>1199</v>
      </c>
      <c r="JV26">
        <v>1061</v>
      </c>
      <c r="JW26">
        <v>913</v>
      </c>
      <c r="JX26">
        <v>791</v>
      </c>
      <c r="JY26">
        <v>659</v>
      </c>
      <c r="JZ26">
        <v>376</v>
      </c>
      <c r="KA26">
        <v>362</v>
      </c>
      <c r="KB26">
        <v>284</v>
      </c>
      <c r="KC26">
        <v>204</v>
      </c>
      <c r="KD26">
        <v>157</v>
      </c>
      <c r="KE26">
        <v>111</v>
      </c>
      <c r="KF26">
        <v>89</v>
      </c>
      <c r="KG26">
        <v>58</v>
      </c>
      <c r="KH26">
        <v>32</v>
      </c>
      <c r="KI26">
        <v>17</v>
      </c>
      <c r="KJ26">
        <v>21</v>
      </c>
      <c r="KL26">
        <v>17</v>
      </c>
      <c r="KM26" t="s">
        <v>27</v>
      </c>
      <c r="KN26">
        <v>4128</v>
      </c>
      <c r="KO26">
        <v>4526</v>
      </c>
      <c r="KP26">
        <v>4744</v>
      </c>
      <c r="KQ26">
        <v>5021</v>
      </c>
      <c r="KR26">
        <v>5371</v>
      </c>
      <c r="KS26">
        <v>5496</v>
      </c>
      <c r="KT26">
        <v>5812</v>
      </c>
      <c r="KU26">
        <v>5728</v>
      </c>
      <c r="KV26">
        <v>5809</v>
      </c>
      <c r="KW26">
        <v>5861</v>
      </c>
      <c r="KX26">
        <v>5800</v>
      </c>
      <c r="KY26">
        <v>5744</v>
      </c>
      <c r="KZ26">
        <v>5702</v>
      </c>
      <c r="LA26">
        <v>5643</v>
      </c>
      <c r="LB26">
        <v>5522</v>
      </c>
      <c r="LC26">
        <v>5395</v>
      </c>
      <c r="LD26">
        <v>5270</v>
      </c>
      <c r="LE26">
        <v>5058</v>
      </c>
      <c r="LF26">
        <v>5155</v>
      </c>
      <c r="LG26">
        <v>5175</v>
      </c>
      <c r="LH26">
        <v>4879</v>
      </c>
      <c r="LI26">
        <v>4985</v>
      </c>
      <c r="LJ26">
        <v>5058</v>
      </c>
      <c r="LK26">
        <v>5341</v>
      </c>
      <c r="LL26">
        <v>5349</v>
      </c>
      <c r="LM26">
        <v>5330</v>
      </c>
      <c r="LN26">
        <v>5327</v>
      </c>
      <c r="LO26">
        <v>5234</v>
      </c>
      <c r="LP26">
        <v>5147</v>
      </c>
      <c r="LQ26">
        <v>5043</v>
      </c>
      <c r="LR26">
        <v>4783</v>
      </c>
      <c r="LS26">
        <v>4950</v>
      </c>
      <c r="LT26">
        <v>4894</v>
      </c>
      <c r="LU26">
        <v>5159</v>
      </c>
      <c r="LV26">
        <v>5418</v>
      </c>
      <c r="LW26">
        <v>5389</v>
      </c>
      <c r="LX26">
        <v>5471</v>
      </c>
      <c r="LY26">
        <v>5167</v>
      </c>
      <c r="LZ26">
        <v>5167</v>
      </c>
      <c r="MA26">
        <v>5166</v>
      </c>
      <c r="MB26">
        <v>5151</v>
      </c>
      <c r="MC26">
        <v>5074</v>
      </c>
      <c r="MD26">
        <v>5241</v>
      </c>
      <c r="ME26">
        <v>5029</v>
      </c>
      <c r="MF26">
        <v>4777</v>
      </c>
      <c r="MG26">
        <v>4247</v>
      </c>
      <c r="MH26">
        <v>4378</v>
      </c>
      <c r="MI26">
        <v>4410</v>
      </c>
      <c r="MJ26">
        <v>4471</v>
      </c>
      <c r="MK26">
        <v>4508</v>
      </c>
      <c r="ML26">
        <v>4728</v>
      </c>
      <c r="MM26">
        <v>5013</v>
      </c>
      <c r="MN26">
        <v>4952</v>
      </c>
      <c r="MO26">
        <v>4908</v>
      </c>
      <c r="MP26">
        <v>5010</v>
      </c>
      <c r="MQ26">
        <v>5025</v>
      </c>
      <c r="MR26">
        <v>5114</v>
      </c>
      <c r="MS26">
        <v>5228</v>
      </c>
      <c r="MT26">
        <v>5018</v>
      </c>
      <c r="MU26">
        <v>5065</v>
      </c>
      <c r="MV26">
        <v>5028</v>
      </c>
      <c r="MW26">
        <v>5164</v>
      </c>
      <c r="MX26">
        <v>5263</v>
      </c>
      <c r="MY26">
        <v>5301</v>
      </c>
      <c r="MZ26">
        <v>5156</v>
      </c>
      <c r="NA26">
        <v>5048</v>
      </c>
      <c r="NB26">
        <v>5149</v>
      </c>
      <c r="NC26">
        <v>4931</v>
      </c>
      <c r="ND26">
        <v>4909</v>
      </c>
      <c r="NE26">
        <v>4964</v>
      </c>
      <c r="NF26">
        <v>4780</v>
      </c>
      <c r="NG26">
        <v>4554</v>
      </c>
      <c r="NH26">
        <v>4396</v>
      </c>
      <c r="NI26">
        <v>3881</v>
      </c>
      <c r="NJ26">
        <v>2836</v>
      </c>
      <c r="NK26">
        <v>3010</v>
      </c>
      <c r="NL26">
        <v>2288</v>
      </c>
      <c r="NM26">
        <v>3491</v>
      </c>
      <c r="NN26">
        <v>2167</v>
      </c>
      <c r="NO26">
        <v>2602</v>
      </c>
      <c r="NP26">
        <v>2461</v>
      </c>
      <c r="NQ26">
        <v>2224</v>
      </c>
      <c r="NR26">
        <v>1968</v>
      </c>
      <c r="NS26">
        <v>1946</v>
      </c>
      <c r="NT26">
        <v>1764</v>
      </c>
      <c r="NU26">
        <v>1455</v>
      </c>
      <c r="NV26">
        <v>1339</v>
      </c>
      <c r="NW26">
        <v>1257</v>
      </c>
      <c r="NX26">
        <v>1117</v>
      </c>
      <c r="NY26">
        <v>953</v>
      </c>
      <c r="NZ26">
        <v>810</v>
      </c>
      <c r="OA26">
        <v>592</v>
      </c>
      <c r="OB26">
        <v>528</v>
      </c>
      <c r="OC26">
        <v>409</v>
      </c>
      <c r="OD26">
        <v>306</v>
      </c>
      <c r="OE26">
        <v>207</v>
      </c>
      <c r="OF26">
        <v>134</v>
      </c>
      <c r="OG26">
        <v>75</v>
      </c>
      <c r="OH26">
        <v>56</v>
      </c>
      <c r="OI26">
        <v>28</v>
      </c>
      <c r="OJ26">
        <v>50</v>
      </c>
      <c r="OL26">
        <v>17</v>
      </c>
      <c r="OM26" t="s">
        <v>27</v>
      </c>
      <c r="ON26">
        <v>3827</v>
      </c>
      <c r="OO26">
        <v>3838</v>
      </c>
      <c r="OP26">
        <v>3843</v>
      </c>
      <c r="OQ26">
        <v>3860</v>
      </c>
      <c r="OR26">
        <v>3882</v>
      </c>
      <c r="OS26">
        <v>3885</v>
      </c>
      <c r="OT26">
        <v>3915</v>
      </c>
      <c r="OU26">
        <v>3950</v>
      </c>
      <c r="OV26">
        <v>3978</v>
      </c>
      <c r="OW26">
        <v>4005</v>
      </c>
      <c r="OX26">
        <v>4033</v>
      </c>
      <c r="OY26">
        <v>4065</v>
      </c>
      <c r="OZ26">
        <v>4205</v>
      </c>
      <c r="PA26">
        <v>4548</v>
      </c>
      <c r="PB26">
        <v>4772</v>
      </c>
      <c r="PC26">
        <v>5037</v>
      </c>
      <c r="PD26">
        <v>5346</v>
      </c>
      <c r="PE26">
        <v>5514</v>
      </c>
      <c r="PF26">
        <v>5811</v>
      </c>
      <c r="PG26">
        <v>5680</v>
      </c>
      <c r="PH26">
        <v>5692</v>
      </c>
      <c r="PI26">
        <v>5645</v>
      </c>
      <c r="PJ26">
        <v>5580</v>
      </c>
      <c r="PK26">
        <v>5444</v>
      </c>
      <c r="PL26">
        <v>5346</v>
      </c>
      <c r="PM26">
        <v>5193</v>
      </c>
      <c r="PN26">
        <v>5024</v>
      </c>
      <c r="PO26">
        <v>4888</v>
      </c>
      <c r="PP26">
        <v>4742</v>
      </c>
      <c r="PQ26">
        <v>4642</v>
      </c>
      <c r="PR26">
        <v>4697</v>
      </c>
      <c r="PS26">
        <v>4763</v>
      </c>
      <c r="PT26">
        <v>4602</v>
      </c>
      <c r="PU26">
        <v>4709</v>
      </c>
      <c r="PV26">
        <v>4774</v>
      </c>
      <c r="PW26">
        <v>4961</v>
      </c>
      <c r="PX26">
        <v>5049</v>
      </c>
      <c r="PY26">
        <v>5083</v>
      </c>
      <c r="PZ26">
        <v>5168</v>
      </c>
      <c r="QA26">
        <v>5137</v>
      </c>
      <c r="QB26">
        <v>5106</v>
      </c>
      <c r="QC26">
        <v>5020</v>
      </c>
      <c r="QD26">
        <v>4832</v>
      </c>
      <c r="QE26">
        <v>4915</v>
      </c>
      <c r="QF26">
        <v>4896</v>
      </c>
      <c r="QG26">
        <v>5100</v>
      </c>
      <c r="QH26">
        <v>5324</v>
      </c>
      <c r="QI26">
        <v>5307</v>
      </c>
      <c r="QJ26">
        <v>5321</v>
      </c>
      <c r="QK26">
        <v>5027</v>
      </c>
      <c r="QL26">
        <v>5012</v>
      </c>
      <c r="QM26">
        <v>4985</v>
      </c>
      <c r="QN26">
        <v>4958</v>
      </c>
      <c r="QO26">
        <v>4865</v>
      </c>
      <c r="QP26">
        <v>4986</v>
      </c>
      <c r="QQ26">
        <v>4788</v>
      </c>
      <c r="QR26">
        <v>4532</v>
      </c>
      <c r="QS26">
        <v>4044</v>
      </c>
      <c r="QT26">
        <v>4155</v>
      </c>
      <c r="QU26">
        <v>4206</v>
      </c>
      <c r="QV26">
        <v>4241</v>
      </c>
      <c r="QW26">
        <v>4282</v>
      </c>
      <c r="QX26">
        <v>4493</v>
      </c>
      <c r="QY26">
        <v>4735</v>
      </c>
      <c r="QZ26">
        <v>4687</v>
      </c>
      <c r="RA26">
        <v>4649</v>
      </c>
      <c r="RB26">
        <v>4730</v>
      </c>
      <c r="RC26">
        <v>4742</v>
      </c>
      <c r="RD26">
        <v>4796</v>
      </c>
      <c r="RE26">
        <v>4857</v>
      </c>
      <c r="RF26">
        <v>4653</v>
      </c>
      <c r="RG26">
        <v>4660</v>
      </c>
      <c r="RH26">
        <v>4570</v>
      </c>
      <c r="RI26">
        <v>4675</v>
      </c>
      <c r="RJ26">
        <v>4713</v>
      </c>
      <c r="RK26">
        <v>4674</v>
      </c>
      <c r="RL26">
        <v>4500</v>
      </c>
      <c r="RM26">
        <v>4339</v>
      </c>
      <c r="RN26">
        <v>4343</v>
      </c>
      <c r="RO26">
        <v>4067</v>
      </c>
      <c r="RP26">
        <v>3971</v>
      </c>
      <c r="RQ26">
        <v>3912</v>
      </c>
      <c r="RR26">
        <v>3676</v>
      </c>
      <c r="RS26">
        <v>3381</v>
      </c>
      <c r="RT26">
        <v>3124</v>
      </c>
      <c r="RU26">
        <v>2607</v>
      </c>
      <c r="RV26">
        <v>1799</v>
      </c>
      <c r="RW26">
        <v>1777</v>
      </c>
      <c r="RX26">
        <v>1246</v>
      </c>
      <c r="RY26">
        <v>1711</v>
      </c>
      <c r="RZ26">
        <v>958</v>
      </c>
      <c r="SA26">
        <v>1004</v>
      </c>
      <c r="SB26">
        <v>809</v>
      </c>
      <c r="SC26">
        <v>622</v>
      </c>
      <c r="SD26">
        <v>450</v>
      </c>
      <c r="SE26">
        <v>358</v>
      </c>
      <c r="SF26">
        <v>245</v>
      </c>
      <c r="SG26">
        <v>164</v>
      </c>
      <c r="SH26">
        <v>110</v>
      </c>
      <c r="SI26">
        <v>72</v>
      </c>
      <c r="SJ26">
        <v>111</v>
      </c>
      <c r="SL26">
        <v>17</v>
      </c>
      <c r="SM26" t="s">
        <v>27</v>
      </c>
      <c r="SN26">
        <v>0</v>
      </c>
      <c r="SO26">
        <v>-610359.51648876944</v>
      </c>
      <c r="SP26">
        <v>-1258025.610812431</v>
      </c>
      <c r="SQ26">
        <v>-1927617.0924267329</v>
      </c>
      <c r="SR26">
        <v>-2619494.660589972</v>
      </c>
      <c r="SS26">
        <v>-3321964.755916602</v>
      </c>
      <c r="ST26">
        <v>-4043700.1964056049</v>
      </c>
      <c r="SU26">
        <v>-4770016.7866447577</v>
      </c>
      <c r="SV26">
        <v>-5503442.0255862949</v>
      </c>
      <c r="SW26">
        <v>-6237163.0718996078</v>
      </c>
      <c r="SX26">
        <v>-6980995.6989839831</v>
      </c>
      <c r="SY26">
        <v>-7728709.2494188873</v>
      </c>
      <c r="SZ26">
        <v>-8471361.5082648769</v>
      </c>
      <c r="TA26">
        <v>0</v>
      </c>
      <c r="TB26">
        <v>-12721005.635295574</v>
      </c>
      <c r="TC26">
        <v>-23691813.092391733</v>
      </c>
      <c r="TD26">
        <v>-33470666.49587056</v>
      </c>
      <c r="TE26">
        <v>-41075863.528701656</v>
      </c>
      <c r="TF26">
        <v>-46436435.070224375</v>
      </c>
      <c r="TG26">
        <v>-50319168.276075222</v>
      </c>
      <c r="TH26">
        <v>-51932676.025352769</v>
      </c>
      <c r="TI26">
        <v>-52931631.525227629</v>
      </c>
      <c r="TJ26">
        <v>-53862588.914572932</v>
      </c>
      <c r="TK26">
        <v>-54686016.945721805</v>
      </c>
      <c r="TL26">
        <v>-55378318.137975462</v>
      </c>
      <c r="TM26">
        <v>-55933322.159983791</v>
      </c>
      <c r="TN26">
        <v>0</v>
      </c>
      <c r="TO26">
        <v>4150677.7352663171</v>
      </c>
      <c r="TP26">
        <v>5255618.1541923555</v>
      </c>
      <c r="TQ26">
        <v>3766833.852788249</v>
      </c>
      <c r="TR26">
        <v>-1538250.5296729482</v>
      </c>
      <c r="TS26">
        <v>-9489589.53458957</v>
      </c>
      <c r="TT26">
        <v>-20220686.624513693</v>
      </c>
      <c r="TU26">
        <v>-34398214.157748736</v>
      </c>
      <c r="TV26">
        <v>-49510015.570553124</v>
      </c>
      <c r="TW26">
        <v>-64662712.709871314</v>
      </c>
      <c r="TX26">
        <v>-80399547.151381463</v>
      </c>
      <c r="TY26">
        <v>-94638632.710652843</v>
      </c>
      <c r="TZ26">
        <v>-108251181.61365147</v>
      </c>
      <c r="UA26">
        <v>0</v>
      </c>
      <c r="UB26">
        <v>387608.14113278186</v>
      </c>
      <c r="UC26">
        <v>584552.9757159499</v>
      </c>
      <c r="UD26">
        <v>829808.28637568047</v>
      </c>
      <c r="UE26">
        <v>1074255.1098145866</v>
      </c>
      <c r="UF26">
        <v>1153144.76340712</v>
      </c>
      <c r="UG26">
        <v>1146928.6197180517</v>
      </c>
      <c r="UH26">
        <v>1033883.9441525309</v>
      </c>
      <c r="UI26">
        <v>836810.62999442918</v>
      </c>
      <c r="UJ26">
        <v>600246.17475904454</v>
      </c>
      <c r="UK26">
        <v>330132.04572982556</v>
      </c>
      <c r="UL26">
        <v>-118800.82067599488</v>
      </c>
      <c r="UM26">
        <v>-644246.02238816745</v>
      </c>
      <c r="UN26">
        <v>0</v>
      </c>
      <c r="UO26">
        <v>2283390.6006801971</v>
      </c>
      <c r="UP26">
        <v>5434193.2381810741</v>
      </c>
      <c r="UQ26">
        <v>8700360.8311298545</v>
      </c>
      <c r="UR26">
        <v>12111838.932288906</v>
      </c>
      <c r="US26">
        <v>15555963.878716998</v>
      </c>
      <c r="UT26">
        <v>19081790.891207479</v>
      </c>
      <c r="UU26">
        <v>21571859.723029647</v>
      </c>
      <c r="UV26">
        <v>26024563.228550762</v>
      </c>
      <c r="UW26">
        <v>28334911.448321149</v>
      </c>
      <c r="UX26">
        <v>31417478.95277689</v>
      </c>
      <c r="UY26">
        <v>33980276.975995168</v>
      </c>
      <c r="UZ26">
        <v>38002947.360336408</v>
      </c>
      <c r="VA26">
        <v>0</v>
      </c>
      <c r="VB26">
        <v>3591478.5859710127</v>
      </c>
      <c r="VC26">
        <v>7902780.8018771345</v>
      </c>
      <c r="VD26">
        <v>12348777.847547129</v>
      </c>
      <c r="VE26">
        <v>16643664.986427791</v>
      </c>
      <c r="VF26">
        <v>20730745.886941198</v>
      </c>
      <c r="VG26">
        <v>25094943.356250472</v>
      </c>
      <c r="VH26">
        <v>29442355.934886165</v>
      </c>
      <c r="VI26">
        <v>33913540.734116279</v>
      </c>
      <c r="VJ26">
        <v>38135324.048542097</v>
      </c>
      <c r="VK26">
        <v>41987276.792275436</v>
      </c>
      <c r="VL26">
        <v>45553892.130619787</v>
      </c>
      <c r="VM26">
        <v>48972144.110875539</v>
      </c>
      <c r="VN26">
        <v>0</v>
      </c>
      <c r="VO26">
        <v>6851710.7841209648</v>
      </c>
      <c r="VP26">
        <v>16673995.091696275</v>
      </c>
      <c r="VQ26">
        <v>26718030.304150108</v>
      </c>
      <c r="VR26">
        <v>37689514.450145811</v>
      </c>
      <c r="VS26">
        <v>49450786.020691216</v>
      </c>
      <c r="VT26">
        <v>61526196.787829086</v>
      </c>
      <c r="VU26">
        <v>69426537.363828823</v>
      </c>
      <c r="VV26">
        <v>84947250.504286066</v>
      </c>
      <c r="VW26">
        <v>92307122.202750325</v>
      </c>
      <c r="VX26">
        <v>102976082.92928101</v>
      </c>
      <c r="VY26">
        <v>111786272.854103</v>
      </c>
      <c r="VZ26">
        <v>126599239.5496432</v>
      </c>
      <c r="WA26">
        <v>0</v>
      </c>
      <c r="WB26">
        <v>415320.42323403386</v>
      </c>
      <c r="WC26">
        <v>968265.26482644957</v>
      </c>
      <c r="WD26">
        <v>1420103.9546927381</v>
      </c>
      <c r="WE26">
        <v>1863589.7493040769</v>
      </c>
      <c r="WF26">
        <v>2289972.7874978092</v>
      </c>
      <c r="WG26">
        <v>2709738.7961199828</v>
      </c>
      <c r="WH26">
        <v>2633083.1506905211</v>
      </c>
      <c r="WI26">
        <v>3392799.5837056013</v>
      </c>
      <c r="WJ26">
        <v>3177654.0056159319</v>
      </c>
      <c r="WK26">
        <v>3403113.7448523538</v>
      </c>
      <c r="WL26">
        <v>3419382.9274135898</v>
      </c>
      <c r="WM26">
        <v>4243419.7592570232</v>
      </c>
      <c r="WN26">
        <v>0</v>
      </c>
      <c r="WO26">
        <v>4348821.1186209703</v>
      </c>
      <c r="WP26">
        <v>11869566.823285086</v>
      </c>
      <c r="WQ26">
        <v>18385631.488386456</v>
      </c>
      <c r="WR26">
        <v>24149254.509016611</v>
      </c>
      <c r="WS26">
        <v>29932623.976523794</v>
      </c>
      <c r="WT26">
        <v>34976043.354130544</v>
      </c>
      <c r="WU26">
        <v>33006813.146841463</v>
      </c>
      <c r="WV26">
        <v>41169875.55928608</v>
      </c>
      <c r="WW26">
        <v>37792793.183644667</v>
      </c>
      <c r="WX26">
        <v>38047524.668828264</v>
      </c>
      <c r="WY26">
        <v>36875363.969408348</v>
      </c>
      <c r="WZ26">
        <v>44517639.475823864</v>
      </c>
      <c r="XA26">
        <v>17</v>
      </c>
      <c r="XB26" t="s">
        <v>27</v>
      </c>
      <c r="XC26">
        <v>0</v>
      </c>
      <c r="XD26">
        <v>446477.46163986041</v>
      </c>
      <c r="XE26">
        <v>846743.14953273197</v>
      </c>
      <c r="XF26">
        <v>1211205.4551017382</v>
      </c>
      <c r="XG26">
        <v>1542599.9360667395</v>
      </c>
      <c r="XH26">
        <v>1844577.1119696498</v>
      </c>
      <c r="XI26">
        <v>2119622.8307611318</v>
      </c>
      <c r="XJ26">
        <v>2371673.3523535519</v>
      </c>
      <c r="XK26">
        <v>2604513.7541322513</v>
      </c>
      <c r="XL26">
        <v>2820066.2362469994</v>
      </c>
      <c r="XM26">
        <v>3021153.210865919</v>
      </c>
      <c r="XN26">
        <v>3205099.746733157</v>
      </c>
      <c r="XO26">
        <v>3373360.9761827416</v>
      </c>
      <c r="XP26">
        <v>0</v>
      </c>
      <c r="XQ26">
        <v>114772.99796977216</v>
      </c>
      <c r="XR26">
        <v>114772.99796977216</v>
      </c>
      <c r="XS26">
        <v>229765.03257251056</v>
      </c>
      <c r="XT26">
        <v>229765.03257251056</v>
      </c>
      <c r="XU26">
        <v>278229.9086055684</v>
      </c>
      <c r="XV26">
        <v>314145.26089077583</v>
      </c>
      <c r="XW26">
        <v>374857.545342803</v>
      </c>
      <c r="XX26">
        <v>379950.03564718657</v>
      </c>
      <c r="XY26">
        <v>387621.01427485817</v>
      </c>
      <c r="XZ26">
        <v>394077.70718824398</v>
      </c>
      <c r="YA26">
        <v>403770.76373799343</v>
      </c>
      <c r="YB26">
        <v>416684.14956476504</v>
      </c>
      <c r="YC26">
        <v>0</v>
      </c>
      <c r="YD26">
        <v>5677355.6534870211</v>
      </c>
      <c r="YE26">
        <v>9170464.8402454238</v>
      </c>
      <c r="YF26">
        <v>10897812.238775766</v>
      </c>
      <c r="YG26">
        <v>11412230.178250205</v>
      </c>
      <c r="YH26">
        <v>11458284.545018766</v>
      </c>
      <c r="YI26">
        <v>11490333.840793416</v>
      </c>
      <c r="YJ26">
        <v>11516890.80281873</v>
      </c>
      <c r="YK26">
        <v>11570306.295776479</v>
      </c>
      <c r="YL26">
        <v>11570306.295776479</v>
      </c>
      <c r="YM26">
        <v>11570306.295776479</v>
      </c>
      <c r="YN26">
        <v>11570306.295776479</v>
      </c>
      <c r="YO26">
        <v>11570306.295776479</v>
      </c>
      <c r="YP26">
        <v>0</v>
      </c>
      <c r="YQ26">
        <v>766680.81174006802</v>
      </c>
      <c r="YR26">
        <v>1354776.7505391305</v>
      </c>
      <c r="YS26">
        <v>2012813.1228621008</v>
      </c>
      <c r="YT26">
        <v>2690403.9099417706</v>
      </c>
      <c r="YU26">
        <v>3218602.305449768</v>
      </c>
      <c r="YV26">
        <v>3686575.7086030189</v>
      </c>
      <c r="YW26">
        <v>4076933.8895184798</v>
      </c>
      <c r="YX26">
        <v>4392633.2477064291</v>
      </c>
      <c r="YY26">
        <v>4653766.7510375744</v>
      </c>
      <c r="YZ26">
        <v>4919610.6555169206</v>
      </c>
      <c r="ZA26">
        <v>5046274.0814912571</v>
      </c>
      <c r="ZB26">
        <v>5117912.9562212732</v>
      </c>
      <c r="ZC26">
        <v>0</v>
      </c>
      <c r="ZD26">
        <v>2873349.6515714535</v>
      </c>
      <c r="ZE26">
        <v>6468333.154325353</v>
      </c>
      <c r="ZF26">
        <v>10124717.228828333</v>
      </c>
      <c r="ZG26">
        <v>13902909.51987819</v>
      </c>
      <c r="ZH26">
        <v>17579336.265352376</v>
      </c>
      <c r="ZI26">
        <v>21360501.599669978</v>
      </c>
      <c r="ZJ26">
        <v>24273319.470979966</v>
      </c>
      <c r="ZK26">
        <v>28900653.620549809</v>
      </c>
      <c r="ZL26">
        <v>31705341.300635897</v>
      </c>
      <c r="ZM26">
        <v>35091515.158642896</v>
      </c>
      <c r="ZN26">
        <v>38010585.124383949</v>
      </c>
      <c r="ZO26">
        <v>42208472.138862222</v>
      </c>
      <c r="ZP26">
        <v>0</v>
      </c>
      <c r="ZQ26">
        <v>4792069.3963209083</v>
      </c>
      <c r="ZR26">
        <v>10152687.844302777</v>
      </c>
      <c r="ZS26">
        <v>15593280.745326344</v>
      </c>
      <c r="ZT26">
        <v>20810357.547285076</v>
      </c>
      <c r="ZU26">
        <v>25818149.8156837</v>
      </c>
      <c r="ZV26">
        <v>31008208.325623255</v>
      </c>
      <c r="ZW26">
        <v>36166547.409334175</v>
      </c>
      <c r="ZX26">
        <v>41426822.580080718</v>
      </c>
      <c r="ZY26">
        <v>46386766.682931416</v>
      </c>
      <c r="ZZ26">
        <v>51098482.90240103</v>
      </c>
      <c r="AAA26">
        <v>55524479.696201399</v>
      </c>
      <c r="AAB26">
        <v>59935943.884633817</v>
      </c>
      <c r="AAC26">
        <v>0</v>
      </c>
      <c r="AAD26">
        <v>6988879.169369271</v>
      </c>
      <c r="AAE26">
        <v>16835454.949182212</v>
      </c>
      <c r="AAF26">
        <v>26879490.161636047</v>
      </c>
      <c r="AAG26">
        <v>37850974.307631753</v>
      </c>
      <c r="AAH26">
        <v>49612245.878177159</v>
      </c>
      <c r="AAI26">
        <v>61696226.479164369</v>
      </c>
      <c r="AAJ26">
        <v>69644486.2009909</v>
      </c>
      <c r="AAK26">
        <v>85165199.341448143</v>
      </c>
      <c r="AAL26">
        <v>92675146.807458788</v>
      </c>
      <c r="AAM26">
        <v>103344107.53398952</v>
      </c>
      <c r="AAN26">
        <v>112168132.10059656</v>
      </c>
      <c r="AAO26">
        <v>126981098.7961368</v>
      </c>
      <c r="AAP26">
        <v>0</v>
      </c>
      <c r="AAQ26">
        <v>1829758.0961471025</v>
      </c>
      <c r="AAR26">
        <v>3697037.7219462763</v>
      </c>
      <c r="AAS26">
        <v>5396953.7895677853</v>
      </c>
      <c r="AAT26">
        <v>7039719.7455500308</v>
      </c>
      <c r="AAU26">
        <v>8605951.2608978041</v>
      </c>
      <c r="AAV26">
        <v>10152758.367510909</v>
      </c>
      <c r="AAW26">
        <v>11384078.14984332</v>
      </c>
      <c r="AAX26">
        <v>13087952.527183585</v>
      </c>
      <c r="AAY26">
        <v>14169937.91286676</v>
      </c>
      <c r="AAZ26">
        <v>15505631.828046873</v>
      </c>
      <c r="ABA26">
        <v>16614365.307540141</v>
      </c>
      <c r="ABB26">
        <v>18251301.179504756</v>
      </c>
      <c r="ABC26">
        <v>0</v>
      </c>
      <c r="ABD26">
        <v>23489343.238245454</v>
      </c>
      <c r="ABE26">
        <v>48640271.408043697</v>
      </c>
      <c r="ABF26">
        <v>72346037.774670616</v>
      </c>
      <c r="ABG26">
        <v>95478960.177176267</v>
      </c>
      <c r="ABH26">
        <v>118415377.09115481</v>
      </c>
      <c r="ABI26">
        <v>141828372.41301686</v>
      </c>
      <c r="ABJ26">
        <v>159808786.82118195</v>
      </c>
      <c r="ABK26">
        <v>187528031.40252459</v>
      </c>
      <c r="ABL26">
        <v>204368953.00122881</v>
      </c>
      <c r="ABM26">
        <v>224944885.29242796</v>
      </c>
      <c r="ABN26">
        <v>242543013.11646101</v>
      </c>
      <c r="ABO26">
        <v>267855080.37688279</v>
      </c>
      <c r="ABQ26">
        <v>17</v>
      </c>
      <c r="ABR26" t="s">
        <v>27</v>
      </c>
      <c r="ABS26">
        <v>0</v>
      </c>
      <c r="ABT26">
        <v>337592.45775389607</v>
      </c>
      <c r="ABU26">
        <v>599929.6281806014</v>
      </c>
      <c r="ABV26">
        <v>778641.86434554798</v>
      </c>
      <c r="ABW26">
        <v>811600.89308949222</v>
      </c>
      <c r="ABX26">
        <v>706470.32580700179</v>
      </c>
      <c r="ABY26">
        <v>483556.16944759601</v>
      </c>
      <c r="ABZ26">
        <v>77119.046316584674</v>
      </c>
      <c r="ACA26">
        <v>-390095.02203055163</v>
      </c>
      <c r="ACB26">
        <v>-921322.15322089533</v>
      </c>
      <c r="ACC26">
        <v>-1509776.6204615177</v>
      </c>
      <c r="ACD26">
        <v>-2132326.0486995056</v>
      </c>
      <c r="ACE26">
        <v>-2774309.1811950537</v>
      </c>
      <c r="ACG26">
        <v>17</v>
      </c>
      <c r="ACH26" t="s">
        <v>27</v>
      </c>
      <c r="ACI26">
        <v>147023</v>
      </c>
      <c r="ACJ26">
        <v>3712216</v>
      </c>
      <c r="ACK26">
        <v>3.9605184612102315E-2</v>
      </c>
      <c r="ACM26">
        <v>17</v>
      </c>
      <c r="ACN26" t="s">
        <v>27</v>
      </c>
      <c r="ACO26">
        <v>1594</v>
      </c>
      <c r="ACP26">
        <v>881</v>
      </c>
      <c r="ACQ26">
        <v>564</v>
      </c>
      <c r="ACR26">
        <v>2938</v>
      </c>
      <c r="ACS26">
        <v>8017</v>
      </c>
      <c r="ACT26">
        <v>4572</v>
      </c>
      <c r="ACU26">
        <v>2505</v>
      </c>
      <c r="ACV26">
        <v>1392</v>
      </c>
      <c r="ACW26">
        <v>847</v>
      </c>
      <c r="ACX26">
        <v>765</v>
      </c>
      <c r="ACY26">
        <v>671</v>
      </c>
      <c r="ACZ26">
        <v>557</v>
      </c>
      <c r="ADA26">
        <v>680</v>
      </c>
      <c r="ADB26">
        <v>474</v>
      </c>
      <c r="ADC26">
        <v>254</v>
      </c>
      <c r="ADD26">
        <v>281</v>
      </c>
      <c r="ADF26">
        <v>17</v>
      </c>
      <c r="ADG26" t="s">
        <v>27</v>
      </c>
      <c r="ADH26">
        <v>1754</v>
      </c>
      <c r="ADI26">
        <v>1067</v>
      </c>
      <c r="ADJ26">
        <v>735</v>
      </c>
      <c r="ADK26">
        <v>3538</v>
      </c>
      <c r="ADL26">
        <v>8938</v>
      </c>
      <c r="ADM26">
        <v>5794</v>
      </c>
      <c r="ADN26">
        <v>2843</v>
      </c>
      <c r="ADO26">
        <v>1646</v>
      </c>
      <c r="ADP26">
        <v>937</v>
      </c>
      <c r="ADQ26">
        <v>861</v>
      </c>
      <c r="ADR26">
        <v>732</v>
      </c>
      <c r="ADS26">
        <v>552</v>
      </c>
      <c r="ADT26">
        <v>488</v>
      </c>
      <c r="ADU26">
        <v>401</v>
      </c>
      <c r="ADV26">
        <v>211</v>
      </c>
      <c r="ADW26">
        <v>223</v>
      </c>
      <c r="ADY26">
        <v>17</v>
      </c>
      <c r="ADZ26" t="s">
        <v>27</v>
      </c>
      <c r="AEA26">
        <v>-160</v>
      </c>
      <c r="AEB26">
        <v>-186</v>
      </c>
      <c r="AEC26">
        <v>-171</v>
      </c>
      <c r="AED26">
        <v>-600</v>
      </c>
      <c r="AEE26">
        <v>-921</v>
      </c>
      <c r="AEF26">
        <v>-1222</v>
      </c>
      <c r="AEG26">
        <v>-338</v>
      </c>
      <c r="AEH26">
        <v>-254</v>
      </c>
      <c r="AEI26">
        <v>-90</v>
      </c>
      <c r="AEJ26">
        <v>-96</v>
      </c>
      <c r="AEK26">
        <v>-61</v>
      </c>
      <c r="AEL26">
        <v>5</v>
      </c>
      <c r="AEM26">
        <v>192</v>
      </c>
      <c r="AEN26">
        <v>73</v>
      </c>
      <c r="AEO26">
        <v>43</v>
      </c>
      <c r="AEP26">
        <v>58</v>
      </c>
      <c r="AER26">
        <v>17</v>
      </c>
      <c r="AES26" t="s">
        <v>27</v>
      </c>
      <c r="AET26">
        <v>6658.5945962532469</v>
      </c>
      <c r="AEU26">
        <v>6655.3394320960942</v>
      </c>
      <c r="AEV26">
        <v>8411.9776312959148</v>
      </c>
      <c r="AEW26">
        <v>5886.159973998313</v>
      </c>
      <c r="AEX26">
        <v>478.1851798473989</v>
      </c>
      <c r="AEY26">
        <v>2546.00353826428</v>
      </c>
      <c r="AEZ26">
        <v>3967.389203849958</v>
      </c>
      <c r="AFA26">
        <v>4802.881852383136</v>
      </c>
      <c r="AFB26">
        <v>5345.464110172129</v>
      </c>
      <c r="AFC26">
        <v>5861.9874797529328</v>
      </c>
      <c r="AFD26">
        <v>5553.3183348357279</v>
      </c>
      <c r="AFE26">
        <v>5036.4569016584737</v>
      </c>
      <c r="AFF26">
        <v>4558.6584529114543</v>
      </c>
      <c r="AFG26">
        <v>4434.5877242630986</v>
      </c>
      <c r="AFH26">
        <v>3881.3239450117735</v>
      </c>
      <c r="AFI26">
        <v>14675.333465492573</v>
      </c>
      <c r="AFK26">
        <v>17</v>
      </c>
      <c r="AFL26" t="s">
        <v>27</v>
      </c>
      <c r="AFM26">
        <v>10165.031315451623</v>
      </c>
      <c r="AFN26">
        <v>10451.532978936481</v>
      </c>
      <c r="AFO26">
        <v>11425.796340418619</v>
      </c>
      <c r="AFP26">
        <v>6891.665866363589</v>
      </c>
      <c r="AFQ26">
        <v>2486.3451433506757</v>
      </c>
      <c r="AFR26">
        <v>2409.0123195830938</v>
      </c>
      <c r="AFS26">
        <v>2454.0691992553743</v>
      </c>
      <c r="AFT26">
        <v>2480.5322167895451</v>
      </c>
      <c r="AFU26">
        <v>2484.4121090907297</v>
      </c>
      <c r="AFV26">
        <v>2543.2970577154379</v>
      </c>
      <c r="AFW26">
        <v>3433.8027075257182</v>
      </c>
      <c r="AFX26">
        <v>3442.7192788170455</v>
      </c>
      <c r="AFY26">
        <v>3453.4982232848779</v>
      </c>
      <c r="AFZ26">
        <v>5393.0646604930907</v>
      </c>
      <c r="AGA26">
        <v>5382.0025189391663</v>
      </c>
      <c r="AGB26">
        <v>17862.89522853689</v>
      </c>
      <c r="AGD26">
        <v>17</v>
      </c>
      <c r="AGE26" t="s">
        <v>27</v>
      </c>
      <c r="AGF26">
        <v>-3506.4367191983756</v>
      </c>
      <c r="AGG26">
        <v>-3796.1935468403863</v>
      </c>
      <c r="AGH26">
        <v>-3013.8187091227046</v>
      </c>
      <c r="AGI26">
        <v>-1005.5058923652759</v>
      </c>
      <c r="AGJ26">
        <v>-2008.1599635032767</v>
      </c>
      <c r="AGK26">
        <v>136.99121868118618</v>
      </c>
      <c r="AGL26">
        <v>1513.3200045945837</v>
      </c>
      <c r="AGM26">
        <v>2322.3496355935908</v>
      </c>
      <c r="AGN26">
        <v>2861.0520010813993</v>
      </c>
      <c r="AGO26">
        <v>3318.690422037495</v>
      </c>
      <c r="AGP26">
        <v>2119.5156273100097</v>
      </c>
      <c r="AGQ26">
        <v>1593.7376228414282</v>
      </c>
      <c r="AGR26">
        <v>1105.1602296265764</v>
      </c>
      <c r="AGS26">
        <v>-958.47693622999213</v>
      </c>
      <c r="AGT26">
        <v>-1500.6785739273928</v>
      </c>
      <c r="AGU26">
        <v>-3187.5617630443176</v>
      </c>
    </row>
    <row r="27" spans="2:879" x14ac:dyDescent="0.25">
      <c r="B27">
        <v>18</v>
      </c>
      <c r="C27" t="s">
        <v>28</v>
      </c>
      <c r="D27">
        <v>488</v>
      </c>
      <c r="E27">
        <v>484</v>
      </c>
      <c r="F27">
        <v>472</v>
      </c>
      <c r="G27">
        <v>463</v>
      </c>
      <c r="H27">
        <v>455</v>
      </c>
      <c r="I27">
        <v>447</v>
      </c>
      <c r="J27">
        <v>438</v>
      </c>
      <c r="K27">
        <v>432</v>
      </c>
      <c r="L27">
        <v>426</v>
      </c>
      <c r="M27">
        <v>421</v>
      </c>
      <c r="N27">
        <v>417</v>
      </c>
      <c r="O27">
        <v>414</v>
      </c>
      <c r="P27">
        <v>412</v>
      </c>
      <c r="R27">
        <v>18</v>
      </c>
      <c r="S27" t="s">
        <v>28</v>
      </c>
      <c r="T27">
        <v>3160</v>
      </c>
      <c r="U27">
        <v>2958</v>
      </c>
      <c r="V27">
        <v>2737</v>
      </c>
      <c r="W27">
        <v>2609</v>
      </c>
      <c r="X27">
        <v>2463</v>
      </c>
      <c r="Y27">
        <v>2371</v>
      </c>
      <c r="Z27">
        <v>2331</v>
      </c>
      <c r="AA27">
        <v>2292</v>
      </c>
      <c r="AB27">
        <v>2254</v>
      </c>
      <c r="AC27">
        <v>2222</v>
      </c>
      <c r="AD27">
        <v>2191</v>
      </c>
      <c r="AE27">
        <v>2165</v>
      </c>
      <c r="AF27">
        <v>2142</v>
      </c>
      <c r="AH27">
        <v>18</v>
      </c>
      <c r="AI27" t="s">
        <v>28</v>
      </c>
      <c r="AJ27">
        <v>700</v>
      </c>
      <c r="AK27">
        <v>687</v>
      </c>
      <c r="AL27">
        <v>709</v>
      </c>
      <c r="AM27">
        <v>609</v>
      </c>
      <c r="AN27">
        <v>617</v>
      </c>
      <c r="AO27">
        <v>557</v>
      </c>
      <c r="AP27">
        <v>501</v>
      </c>
      <c r="AQ27">
        <v>492</v>
      </c>
      <c r="AR27">
        <v>485</v>
      </c>
      <c r="AS27">
        <v>477</v>
      </c>
      <c r="AT27">
        <v>469</v>
      </c>
      <c r="AU27">
        <v>463</v>
      </c>
      <c r="AV27">
        <v>456</v>
      </c>
      <c r="AX27">
        <v>18</v>
      </c>
      <c r="AY27" t="s">
        <v>28</v>
      </c>
      <c r="AZ27">
        <v>4461</v>
      </c>
      <c r="BA27">
        <v>4412</v>
      </c>
      <c r="BB27">
        <v>4340</v>
      </c>
      <c r="BC27">
        <v>4294</v>
      </c>
      <c r="BD27">
        <v>4132</v>
      </c>
      <c r="BE27">
        <v>4002</v>
      </c>
      <c r="BF27">
        <v>3861</v>
      </c>
      <c r="BG27">
        <v>3664</v>
      </c>
      <c r="BH27">
        <v>3474</v>
      </c>
      <c r="BI27">
        <v>3262</v>
      </c>
      <c r="BJ27">
        <v>3137</v>
      </c>
      <c r="BK27">
        <v>2995</v>
      </c>
      <c r="BL27">
        <v>2907</v>
      </c>
      <c r="BN27">
        <v>18</v>
      </c>
      <c r="BO27" t="s">
        <v>28</v>
      </c>
      <c r="BP27">
        <v>2232</v>
      </c>
      <c r="BQ27">
        <v>2192</v>
      </c>
      <c r="BR27">
        <v>2252</v>
      </c>
      <c r="BS27">
        <v>2212</v>
      </c>
      <c r="BT27">
        <v>2238</v>
      </c>
      <c r="BU27">
        <v>2235</v>
      </c>
      <c r="BV27">
        <v>2185</v>
      </c>
      <c r="BW27">
        <v>2116</v>
      </c>
      <c r="BX27">
        <v>2057</v>
      </c>
      <c r="BY27">
        <v>2060</v>
      </c>
      <c r="BZ27">
        <v>1971</v>
      </c>
      <c r="CA27">
        <v>1906</v>
      </c>
      <c r="CB27">
        <v>1771</v>
      </c>
      <c r="CD27">
        <v>18</v>
      </c>
      <c r="CE27" t="s">
        <v>28</v>
      </c>
      <c r="CF27">
        <v>2241</v>
      </c>
      <c r="CG27">
        <v>2233</v>
      </c>
      <c r="CH27">
        <v>2157</v>
      </c>
      <c r="CI27">
        <v>2204</v>
      </c>
      <c r="CJ27">
        <v>2179</v>
      </c>
      <c r="CK27">
        <v>2228</v>
      </c>
      <c r="CL27">
        <v>2198</v>
      </c>
      <c r="CM27">
        <v>2224</v>
      </c>
      <c r="CN27">
        <v>2228</v>
      </c>
      <c r="CO27">
        <v>2178</v>
      </c>
      <c r="CP27">
        <v>2120</v>
      </c>
      <c r="CQ27">
        <v>2066</v>
      </c>
      <c r="CR27">
        <v>2059</v>
      </c>
      <c r="CT27">
        <v>18</v>
      </c>
      <c r="CU27" t="s">
        <v>28</v>
      </c>
      <c r="CV27">
        <v>3484</v>
      </c>
      <c r="CW27">
        <v>3430</v>
      </c>
      <c r="CX27">
        <v>3336</v>
      </c>
      <c r="CY27">
        <v>3294</v>
      </c>
      <c r="CZ27">
        <v>3302</v>
      </c>
      <c r="DA27">
        <v>3245</v>
      </c>
      <c r="DB27">
        <v>3283</v>
      </c>
      <c r="DC27">
        <v>3302</v>
      </c>
      <c r="DD27">
        <v>3322</v>
      </c>
      <c r="DE27">
        <v>3343</v>
      </c>
      <c r="DF27">
        <v>3387</v>
      </c>
      <c r="DG27">
        <v>3389</v>
      </c>
      <c r="DH27">
        <v>3367</v>
      </c>
      <c r="DJ27">
        <v>18</v>
      </c>
      <c r="DK27" t="s">
        <v>28</v>
      </c>
      <c r="DL27">
        <v>36217</v>
      </c>
      <c r="DM27">
        <v>35293</v>
      </c>
      <c r="DN27">
        <v>34466</v>
      </c>
      <c r="DO27">
        <v>33673</v>
      </c>
      <c r="DP27">
        <v>32881</v>
      </c>
      <c r="DQ27">
        <v>32267</v>
      </c>
      <c r="DR27">
        <v>31612</v>
      </c>
      <c r="DS27">
        <v>30980</v>
      </c>
      <c r="DT27">
        <v>30423</v>
      </c>
      <c r="DU27">
        <v>29860</v>
      </c>
      <c r="DV27">
        <v>29354</v>
      </c>
      <c r="DW27">
        <v>28925</v>
      </c>
      <c r="DX27">
        <v>28536</v>
      </c>
      <c r="DZ27">
        <v>18</v>
      </c>
      <c r="EA27" t="s">
        <v>28</v>
      </c>
      <c r="EB27">
        <v>11348</v>
      </c>
      <c r="EC27">
        <v>11704</v>
      </c>
      <c r="ED27">
        <v>11874</v>
      </c>
      <c r="EE27">
        <v>11899</v>
      </c>
      <c r="EF27">
        <v>11883</v>
      </c>
      <c r="EG27">
        <v>11702</v>
      </c>
      <c r="EH27">
        <v>11602</v>
      </c>
      <c r="EI27">
        <v>11507</v>
      </c>
      <c r="EJ27">
        <v>11373</v>
      </c>
      <c r="EK27">
        <v>11203</v>
      </c>
      <c r="EL27">
        <v>10987</v>
      </c>
      <c r="EM27">
        <v>10748</v>
      </c>
      <c r="EN27">
        <v>10507</v>
      </c>
      <c r="EP27">
        <v>18</v>
      </c>
      <c r="EQ27" t="s">
        <v>28</v>
      </c>
      <c r="ER27">
        <v>6133</v>
      </c>
      <c r="ES27">
        <v>6220</v>
      </c>
      <c r="ET27">
        <v>6357</v>
      </c>
      <c r="EU27">
        <v>6643</v>
      </c>
      <c r="EV27">
        <v>6977</v>
      </c>
      <c r="EW27">
        <v>7266</v>
      </c>
      <c r="EX27">
        <v>7505</v>
      </c>
      <c r="EY27">
        <v>7846</v>
      </c>
      <c r="EZ27">
        <v>7973</v>
      </c>
      <c r="FA27">
        <v>8406</v>
      </c>
      <c r="FB27">
        <v>8772</v>
      </c>
      <c r="FC27">
        <v>9070</v>
      </c>
      <c r="FD27">
        <v>9240</v>
      </c>
      <c r="FF27">
        <v>18</v>
      </c>
      <c r="FG27" t="s">
        <v>28</v>
      </c>
      <c r="FH27">
        <v>2597</v>
      </c>
      <c r="FI27">
        <v>2593</v>
      </c>
      <c r="FJ27">
        <v>2685</v>
      </c>
      <c r="FK27">
        <v>2708</v>
      </c>
      <c r="FL27">
        <v>2738</v>
      </c>
      <c r="FM27">
        <v>2830</v>
      </c>
      <c r="FN27">
        <v>2944</v>
      </c>
      <c r="FO27">
        <v>2929</v>
      </c>
      <c r="FP27">
        <v>3113</v>
      </c>
      <c r="FQ27">
        <v>3051</v>
      </c>
      <c r="FR27">
        <v>3051</v>
      </c>
      <c r="FS27">
        <v>3106</v>
      </c>
      <c r="FT27">
        <v>3254</v>
      </c>
      <c r="FV27">
        <v>18</v>
      </c>
      <c r="FW27" t="s">
        <v>28</v>
      </c>
      <c r="FX27">
        <v>73061</v>
      </c>
      <c r="FY27">
        <v>72206</v>
      </c>
      <c r="FZ27">
        <v>71385</v>
      </c>
      <c r="GA27">
        <v>70608</v>
      </c>
      <c r="GB27">
        <v>69865</v>
      </c>
      <c r="GC27">
        <v>69150</v>
      </c>
      <c r="GD27">
        <v>68460</v>
      </c>
      <c r="GE27">
        <v>67784</v>
      </c>
      <c r="GF27">
        <v>67128</v>
      </c>
      <c r="GG27">
        <v>66483</v>
      </c>
      <c r="GH27">
        <v>65856</v>
      </c>
      <c r="GI27">
        <v>65247</v>
      </c>
      <c r="GJ27">
        <v>64651</v>
      </c>
      <c r="GL27">
        <v>18</v>
      </c>
      <c r="GM27" t="s">
        <v>28</v>
      </c>
      <c r="GN27">
        <v>795</v>
      </c>
      <c r="GO27">
        <v>746</v>
      </c>
      <c r="GP27">
        <v>754</v>
      </c>
      <c r="GQ27">
        <v>753</v>
      </c>
      <c r="GR27">
        <v>761</v>
      </c>
      <c r="GS27">
        <v>697</v>
      </c>
      <c r="GT27">
        <v>753</v>
      </c>
      <c r="GU27">
        <v>747</v>
      </c>
      <c r="GV27">
        <v>751</v>
      </c>
      <c r="GW27">
        <v>771</v>
      </c>
      <c r="GX27">
        <v>798</v>
      </c>
      <c r="GY27">
        <v>809</v>
      </c>
      <c r="GZ27">
        <v>815</v>
      </c>
      <c r="HA27">
        <v>953</v>
      </c>
      <c r="HB27">
        <v>1014</v>
      </c>
      <c r="HC27">
        <v>996</v>
      </c>
      <c r="HD27">
        <v>1039</v>
      </c>
      <c r="HE27">
        <v>1060</v>
      </c>
      <c r="HF27">
        <v>1006</v>
      </c>
      <c r="HG27">
        <v>996</v>
      </c>
      <c r="HH27">
        <v>836</v>
      </c>
      <c r="HI27">
        <v>878</v>
      </c>
      <c r="HJ27">
        <v>833</v>
      </c>
      <c r="HK27">
        <v>832</v>
      </c>
      <c r="HL27">
        <v>844</v>
      </c>
      <c r="HM27">
        <v>849</v>
      </c>
      <c r="HN27">
        <v>896</v>
      </c>
      <c r="HO27">
        <v>825</v>
      </c>
      <c r="HP27">
        <v>762</v>
      </c>
      <c r="HQ27">
        <v>742</v>
      </c>
      <c r="HR27">
        <v>783</v>
      </c>
      <c r="HS27">
        <v>722</v>
      </c>
      <c r="HT27">
        <v>736</v>
      </c>
      <c r="HU27">
        <v>743</v>
      </c>
      <c r="HV27">
        <v>682</v>
      </c>
      <c r="HW27">
        <v>725</v>
      </c>
      <c r="HX27">
        <v>635</v>
      </c>
      <c r="HY27">
        <v>678</v>
      </c>
      <c r="HZ27">
        <v>722</v>
      </c>
      <c r="IA27">
        <v>806</v>
      </c>
      <c r="IB27">
        <v>865</v>
      </c>
      <c r="IC27">
        <v>895</v>
      </c>
      <c r="ID27">
        <v>960</v>
      </c>
      <c r="IE27">
        <v>929</v>
      </c>
      <c r="IF27">
        <v>1107</v>
      </c>
      <c r="IG27">
        <v>1124</v>
      </c>
      <c r="IH27">
        <v>1163</v>
      </c>
      <c r="II27">
        <v>1199</v>
      </c>
      <c r="IJ27">
        <v>1176</v>
      </c>
      <c r="IK27">
        <v>1267</v>
      </c>
      <c r="IL27">
        <v>1273</v>
      </c>
      <c r="IM27">
        <v>1213</v>
      </c>
      <c r="IN27">
        <v>1346</v>
      </c>
      <c r="IO27">
        <v>1332</v>
      </c>
      <c r="IP27">
        <v>1375</v>
      </c>
      <c r="IQ27">
        <v>1428</v>
      </c>
      <c r="IR27">
        <v>1431</v>
      </c>
      <c r="IS27">
        <v>1404</v>
      </c>
      <c r="IT27">
        <v>1345</v>
      </c>
      <c r="IU27">
        <v>1311</v>
      </c>
      <c r="IV27">
        <v>1360</v>
      </c>
      <c r="IW27">
        <v>1358</v>
      </c>
      <c r="IX27">
        <v>1320</v>
      </c>
      <c r="IY27">
        <v>1207</v>
      </c>
      <c r="IZ27">
        <v>1107</v>
      </c>
      <c r="JA27">
        <v>918</v>
      </c>
      <c r="JB27">
        <v>815</v>
      </c>
      <c r="JC27">
        <v>725</v>
      </c>
      <c r="JD27">
        <v>1090</v>
      </c>
      <c r="JE27">
        <v>746</v>
      </c>
      <c r="JF27">
        <v>909</v>
      </c>
      <c r="JG27">
        <v>871</v>
      </c>
      <c r="JH27">
        <v>770</v>
      </c>
      <c r="JI27">
        <v>777</v>
      </c>
      <c r="JJ27">
        <v>826</v>
      </c>
      <c r="JK27">
        <v>637</v>
      </c>
      <c r="JL27">
        <v>688</v>
      </c>
      <c r="JM27">
        <v>654</v>
      </c>
      <c r="JN27">
        <v>701</v>
      </c>
      <c r="JO27">
        <v>710</v>
      </c>
      <c r="JP27">
        <v>627</v>
      </c>
      <c r="JQ27">
        <v>591</v>
      </c>
      <c r="JR27">
        <v>523</v>
      </c>
      <c r="JS27">
        <v>542</v>
      </c>
      <c r="JT27">
        <v>395</v>
      </c>
      <c r="JU27">
        <v>335</v>
      </c>
      <c r="JV27">
        <v>298</v>
      </c>
      <c r="JW27">
        <v>247</v>
      </c>
      <c r="JX27">
        <v>194</v>
      </c>
      <c r="JY27">
        <v>183</v>
      </c>
      <c r="JZ27">
        <v>94</v>
      </c>
      <c r="KA27">
        <v>83</v>
      </c>
      <c r="KB27">
        <v>78</v>
      </c>
      <c r="KC27">
        <v>49</v>
      </c>
      <c r="KD27">
        <v>42</v>
      </c>
      <c r="KE27">
        <v>28</v>
      </c>
      <c r="KF27">
        <v>15</v>
      </c>
      <c r="KG27">
        <v>18</v>
      </c>
      <c r="KH27">
        <v>6</v>
      </c>
      <c r="KI27">
        <v>4</v>
      </c>
      <c r="KJ27">
        <v>7</v>
      </c>
      <c r="KL27">
        <v>18</v>
      </c>
      <c r="KM27" t="s">
        <v>28</v>
      </c>
      <c r="KN27">
        <v>488</v>
      </c>
      <c r="KO27">
        <v>554</v>
      </c>
      <c r="KP27">
        <v>616</v>
      </c>
      <c r="KQ27">
        <v>598</v>
      </c>
      <c r="KR27">
        <v>708</v>
      </c>
      <c r="KS27">
        <v>684</v>
      </c>
      <c r="KT27">
        <v>700</v>
      </c>
      <c r="KU27">
        <v>699</v>
      </c>
      <c r="KV27">
        <v>749</v>
      </c>
      <c r="KW27">
        <v>773</v>
      </c>
      <c r="KX27">
        <v>751</v>
      </c>
      <c r="KY27">
        <v>748</v>
      </c>
      <c r="KZ27">
        <v>741</v>
      </c>
      <c r="LA27">
        <v>782</v>
      </c>
      <c r="LB27">
        <v>680</v>
      </c>
      <c r="LC27">
        <v>770</v>
      </c>
      <c r="LD27">
        <v>722</v>
      </c>
      <c r="LE27">
        <v>750</v>
      </c>
      <c r="LF27">
        <v>769</v>
      </c>
      <c r="LG27">
        <v>753</v>
      </c>
      <c r="LH27">
        <v>696</v>
      </c>
      <c r="LI27">
        <v>673</v>
      </c>
      <c r="LJ27">
        <v>712</v>
      </c>
      <c r="LK27">
        <v>650</v>
      </c>
      <c r="LL27">
        <v>721</v>
      </c>
      <c r="LM27">
        <v>738</v>
      </c>
      <c r="LN27">
        <v>694</v>
      </c>
      <c r="LO27">
        <v>706</v>
      </c>
      <c r="LP27">
        <v>754</v>
      </c>
      <c r="LQ27">
        <v>667</v>
      </c>
      <c r="LR27">
        <v>713</v>
      </c>
      <c r="LS27">
        <v>704</v>
      </c>
      <c r="LT27">
        <v>718</v>
      </c>
      <c r="LU27">
        <v>751</v>
      </c>
      <c r="LV27">
        <v>792</v>
      </c>
      <c r="LW27">
        <v>833</v>
      </c>
      <c r="LX27">
        <v>777</v>
      </c>
      <c r="LY27">
        <v>719</v>
      </c>
      <c r="LZ27">
        <v>752</v>
      </c>
      <c r="MA27">
        <v>746</v>
      </c>
      <c r="MB27">
        <v>733</v>
      </c>
      <c r="MC27">
        <v>731</v>
      </c>
      <c r="MD27">
        <v>744</v>
      </c>
      <c r="ME27">
        <v>680</v>
      </c>
      <c r="MF27">
        <v>715</v>
      </c>
      <c r="MG27">
        <v>644</v>
      </c>
      <c r="MH27">
        <v>678</v>
      </c>
      <c r="MI27">
        <v>724</v>
      </c>
      <c r="MJ27">
        <v>788</v>
      </c>
      <c r="MK27">
        <v>859</v>
      </c>
      <c r="ML27">
        <v>861</v>
      </c>
      <c r="MM27">
        <v>940</v>
      </c>
      <c r="MN27">
        <v>903</v>
      </c>
      <c r="MO27">
        <v>1065</v>
      </c>
      <c r="MP27">
        <v>1095</v>
      </c>
      <c r="MQ27">
        <v>1130</v>
      </c>
      <c r="MR27">
        <v>1185</v>
      </c>
      <c r="MS27">
        <v>1142</v>
      </c>
      <c r="MT27">
        <v>1205</v>
      </c>
      <c r="MU27">
        <v>1217</v>
      </c>
      <c r="MV27">
        <v>1149</v>
      </c>
      <c r="MW27">
        <v>1303</v>
      </c>
      <c r="MX27">
        <v>1275</v>
      </c>
      <c r="MY27">
        <v>1324</v>
      </c>
      <c r="MZ27">
        <v>1342</v>
      </c>
      <c r="NA27">
        <v>1330</v>
      </c>
      <c r="NB27">
        <v>1306</v>
      </c>
      <c r="NC27">
        <v>1203</v>
      </c>
      <c r="ND27">
        <v>1192</v>
      </c>
      <c r="NE27">
        <v>1198</v>
      </c>
      <c r="NF27">
        <v>1192</v>
      </c>
      <c r="NG27">
        <v>1156</v>
      </c>
      <c r="NH27">
        <v>1058</v>
      </c>
      <c r="NI27">
        <v>943</v>
      </c>
      <c r="NJ27">
        <v>770</v>
      </c>
      <c r="NK27">
        <v>666</v>
      </c>
      <c r="NL27">
        <v>576</v>
      </c>
      <c r="NM27">
        <v>895</v>
      </c>
      <c r="NN27">
        <v>586</v>
      </c>
      <c r="NO27">
        <v>731</v>
      </c>
      <c r="NP27">
        <v>663</v>
      </c>
      <c r="NQ27">
        <v>552</v>
      </c>
      <c r="NR27">
        <v>512</v>
      </c>
      <c r="NS27">
        <v>545</v>
      </c>
      <c r="NT27">
        <v>407</v>
      </c>
      <c r="NU27">
        <v>407</v>
      </c>
      <c r="NV27">
        <v>375</v>
      </c>
      <c r="NW27">
        <v>364</v>
      </c>
      <c r="NX27">
        <v>340</v>
      </c>
      <c r="NY27">
        <v>254</v>
      </c>
      <c r="NZ27">
        <v>215</v>
      </c>
      <c r="OA27">
        <v>162</v>
      </c>
      <c r="OB27">
        <v>152</v>
      </c>
      <c r="OC27">
        <v>107</v>
      </c>
      <c r="OD27">
        <v>60</v>
      </c>
      <c r="OE27">
        <v>48</v>
      </c>
      <c r="OF27">
        <v>46</v>
      </c>
      <c r="OG27">
        <v>25</v>
      </c>
      <c r="OH27">
        <v>22</v>
      </c>
      <c r="OI27">
        <v>10</v>
      </c>
      <c r="OJ27">
        <v>10</v>
      </c>
      <c r="OL27">
        <v>18</v>
      </c>
      <c r="OM27" t="s">
        <v>28</v>
      </c>
      <c r="ON27">
        <v>412</v>
      </c>
      <c r="OO27">
        <v>416</v>
      </c>
      <c r="OP27">
        <v>419</v>
      </c>
      <c r="OQ27">
        <v>426</v>
      </c>
      <c r="OR27">
        <v>437</v>
      </c>
      <c r="OS27">
        <v>444</v>
      </c>
      <c r="OT27">
        <v>456</v>
      </c>
      <c r="OU27">
        <v>465</v>
      </c>
      <c r="OV27">
        <v>470</v>
      </c>
      <c r="OW27">
        <v>480</v>
      </c>
      <c r="OX27">
        <v>487</v>
      </c>
      <c r="OY27">
        <v>497</v>
      </c>
      <c r="OZ27">
        <v>508</v>
      </c>
      <c r="PA27">
        <v>556</v>
      </c>
      <c r="PB27">
        <v>608</v>
      </c>
      <c r="PC27">
        <v>607</v>
      </c>
      <c r="PD27">
        <v>684</v>
      </c>
      <c r="PE27">
        <v>674</v>
      </c>
      <c r="PF27">
        <v>701</v>
      </c>
      <c r="PG27">
        <v>711</v>
      </c>
      <c r="PH27">
        <v>706</v>
      </c>
      <c r="PI27">
        <v>677</v>
      </c>
      <c r="PJ27">
        <v>647</v>
      </c>
      <c r="PK27">
        <v>626</v>
      </c>
      <c r="PL27">
        <v>627</v>
      </c>
      <c r="PM27">
        <v>614</v>
      </c>
      <c r="PN27">
        <v>590</v>
      </c>
      <c r="PO27">
        <v>598</v>
      </c>
      <c r="PP27">
        <v>582</v>
      </c>
      <c r="PQ27">
        <v>588</v>
      </c>
      <c r="PR27">
        <v>591</v>
      </c>
      <c r="PS27">
        <v>596</v>
      </c>
      <c r="PT27">
        <v>582</v>
      </c>
      <c r="PU27">
        <v>593</v>
      </c>
      <c r="PV27">
        <v>627</v>
      </c>
      <c r="PW27">
        <v>626</v>
      </c>
      <c r="PX27">
        <v>659</v>
      </c>
      <c r="PY27">
        <v>670</v>
      </c>
      <c r="PZ27">
        <v>676</v>
      </c>
      <c r="QA27">
        <v>673</v>
      </c>
      <c r="QB27">
        <v>703</v>
      </c>
      <c r="QC27">
        <v>659</v>
      </c>
      <c r="QD27">
        <v>689</v>
      </c>
      <c r="QE27">
        <v>679</v>
      </c>
      <c r="QF27">
        <v>690</v>
      </c>
      <c r="QG27">
        <v>724</v>
      </c>
      <c r="QH27">
        <v>762</v>
      </c>
      <c r="QI27">
        <v>798</v>
      </c>
      <c r="QJ27">
        <v>763</v>
      </c>
      <c r="QK27">
        <v>722</v>
      </c>
      <c r="QL27">
        <v>743</v>
      </c>
      <c r="QM27">
        <v>741</v>
      </c>
      <c r="QN27">
        <v>738</v>
      </c>
      <c r="QO27">
        <v>736</v>
      </c>
      <c r="QP27">
        <v>749</v>
      </c>
      <c r="QQ27">
        <v>699</v>
      </c>
      <c r="QR27">
        <v>720</v>
      </c>
      <c r="QS27">
        <v>655</v>
      </c>
      <c r="QT27">
        <v>688</v>
      </c>
      <c r="QU27">
        <v>722</v>
      </c>
      <c r="QV27">
        <v>780</v>
      </c>
      <c r="QW27">
        <v>837</v>
      </c>
      <c r="QX27">
        <v>846</v>
      </c>
      <c r="QY27">
        <v>917</v>
      </c>
      <c r="QZ27">
        <v>884</v>
      </c>
      <c r="RA27">
        <v>1008</v>
      </c>
      <c r="RB27">
        <v>1024</v>
      </c>
      <c r="RC27">
        <v>1045</v>
      </c>
      <c r="RD27">
        <v>1079</v>
      </c>
      <c r="RE27">
        <v>1042</v>
      </c>
      <c r="RF27">
        <v>1075</v>
      </c>
      <c r="RG27">
        <v>1068</v>
      </c>
      <c r="RH27">
        <v>995</v>
      </c>
      <c r="RI27">
        <v>1104</v>
      </c>
      <c r="RJ27">
        <v>1067</v>
      </c>
      <c r="RK27">
        <v>1084</v>
      </c>
      <c r="RL27">
        <v>1083</v>
      </c>
      <c r="RM27">
        <v>1054</v>
      </c>
      <c r="RN27">
        <v>1021</v>
      </c>
      <c r="RO27">
        <v>922</v>
      </c>
      <c r="RP27">
        <v>896</v>
      </c>
      <c r="RQ27">
        <v>867</v>
      </c>
      <c r="RR27">
        <v>840</v>
      </c>
      <c r="RS27">
        <v>785</v>
      </c>
      <c r="RT27">
        <v>688</v>
      </c>
      <c r="RU27">
        <v>581</v>
      </c>
      <c r="RV27">
        <v>441</v>
      </c>
      <c r="RW27">
        <v>355</v>
      </c>
      <c r="RX27">
        <v>280</v>
      </c>
      <c r="RY27">
        <v>390</v>
      </c>
      <c r="RZ27">
        <v>232</v>
      </c>
      <c r="SA27">
        <v>253</v>
      </c>
      <c r="SB27">
        <v>200</v>
      </c>
      <c r="SC27">
        <v>142</v>
      </c>
      <c r="SD27">
        <v>107</v>
      </c>
      <c r="SE27">
        <v>95</v>
      </c>
      <c r="SF27">
        <v>54</v>
      </c>
      <c r="SG27">
        <v>43</v>
      </c>
      <c r="SH27">
        <v>30</v>
      </c>
      <c r="SI27">
        <v>21</v>
      </c>
      <c r="SJ27">
        <v>30</v>
      </c>
      <c r="SL27">
        <v>18</v>
      </c>
      <c r="SM27" t="s">
        <v>28</v>
      </c>
      <c r="SN27">
        <v>0</v>
      </c>
      <c r="SO27">
        <v>-633714.31508843298</v>
      </c>
      <c r="SP27">
        <v>-1241361.4739719215</v>
      </c>
      <c r="SQ27">
        <v>-1818277.7090473613</v>
      </c>
      <c r="SR27">
        <v>-2367613.2194649153</v>
      </c>
      <c r="SS27">
        <v>-2891323.4057179173</v>
      </c>
      <c r="ST27">
        <v>-3394285.8272680431</v>
      </c>
      <c r="SU27">
        <v>-3883845.2312113876</v>
      </c>
      <c r="SV27">
        <v>-4352351.40271533</v>
      </c>
      <c r="SW27">
        <v>-4812971.0925843511</v>
      </c>
      <c r="SX27">
        <v>-5254414.2841622541</v>
      </c>
      <c r="SY27">
        <v>-5682370.3557134308</v>
      </c>
      <c r="SZ27">
        <v>-6100584.0272725187</v>
      </c>
      <c r="TA27">
        <v>0</v>
      </c>
      <c r="TB27">
        <v>-1901212.8161062435</v>
      </c>
      <c r="TC27">
        <v>-4059352.9134295667</v>
      </c>
      <c r="TD27">
        <v>-6222187.8461498087</v>
      </c>
      <c r="TE27">
        <v>-7652071.3152135545</v>
      </c>
      <c r="TF27">
        <v>-9146988.1894029118</v>
      </c>
      <c r="TG27">
        <v>-10195077.872292187</v>
      </c>
      <c r="TH27">
        <v>-10652435.150281716</v>
      </c>
      <c r="TI27">
        <v>-11145483.744361965</v>
      </c>
      <c r="TJ27">
        <v>-11584309.765916506</v>
      </c>
      <c r="TK27">
        <v>-11996969.094252795</v>
      </c>
      <c r="TL27">
        <v>-12324980.226514725</v>
      </c>
      <c r="TM27">
        <v>-12633177.879683554</v>
      </c>
      <c r="TN27">
        <v>0</v>
      </c>
      <c r="TO27">
        <v>-1152090.2450702477</v>
      </c>
      <c r="TP27">
        <v>-1624153.4633098375</v>
      </c>
      <c r="TQ27">
        <v>-2355398.0941276271</v>
      </c>
      <c r="TR27">
        <v>-3938089.3489551209</v>
      </c>
      <c r="TS27">
        <v>-5174291.1549153179</v>
      </c>
      <c r="TT27">
        <v>-7353929.0251369327</v>
      </c>
      <c r="TU27">
        <v>-9995672.6966993697</v>
      </c>
      <c r="TV27">
        <v>-12455777.319635486</v>
      </c>
      <c r="TW27">
        <v>-14754519.160165288</v>
      </c>
      <c r="TX27">
        <v>-17204466.539013792</v>
      </c>
      <c r="TY27">
        <v>-19580325.586016294</v>
      </c>
      <c r="TZ27">
        <v>-21879973.867235422</v>
      </c>
      <c r="UA27">
        <v>0</v>
      </c>
      <c r="UB27">
        <v>-255729.1564032592</v>
      </c>
      <c r="UC27">
        <v>-548086.79578875483</v>
      </c>
      <c r="UD27">
        <v>-800428.95430060942</v>
      </c>
      <c r="UE27">
        <v>-1071297.5819186529</v>
      </c>
      <c r="UF27">
        <v>-1336880.7226401023</v>
      </c>
      <c r="UG27">
        <v>-1612794.7415854286</v>
      </c>
      <c r="UH27">
        <v>-1874619.8137362958</v>
      </c>
      <c r="UI27">
        <v>-2161598.4442826803</v>
      </c>
      <c r="UJ27">
        <v>-2445874.8936617686</v>
      </c>
      <c r="UK27">
        <v>-2735128.5733896215</v>
      </c>
      <c r="UL27">
        <v>-3000641.0102792992</v>
      </c>
      <c r="UM27">
        <v>-3275667.9140030392</v>
      </c>
      <c r="UN27">
        <v>0</v>
      </c>
      <c r="UO27">
        <v>-483012.46396595589</v>
      </c>
      <c r="UP27">
        <v>-775672.50023007463</v>
      </c>
      <c r="UQ27">
        <v>-1055846.9293728373</v>
      </c>
      <c r="UR27">
        <v>-1253540.9975188139</v>
      </c>
      <c r="US27">
        <v>-1407967.4304380284</v>
      </c>
      <c r="UT27">
        <v>-1524907.9224248461</v>
      </c>
      <c r="UU27">
        <v>-1780223.8703283663</v>
      </c>
      <c r="UV27">
        <v>-1808955.2293316019</v>
      </c>
      <c r="UW27">
        <v>-2079840.8053322472</v>
      </c>
      <c r="UX27">
        <v>-2292800.1181848049</v>
      </c>
      <c r="UY27">
        <v>-2452862.1628698586</v>
      </c>
      <c r="UZ27">
        <v>-2486080.6194960326</v>
      </c>
      <c r="VA27">
        <v>0</v>
      </c>
      <c r="VB27">
        <v>-1183949.8602551948</v>
      </c>
      <c r="VC27">
        <v>-2178933.4628846743</v>
      </c>
      <c r="VD27">
        <v>-3077706.8048438039</v>
      </c>
      <c r="VE27">
        <v>-3820477.6720612827</v>
      </c>
      <c r="VF27">
        <v>-4642084.0998373311</v>
      </c>
      <c r="VG27">
        <v>-5365375.6772099501</v>
      </c>
      <c r="VH27">
        <v>-5989458.3885290977</v>
      </c>
      <c r="VI27">
        <v>-6682233.6311741285</v>
      </c>
      <c r="VJ27">
        <v>-7264043.2201298997</v>
      </c>
      <c r="VK27">
        <v>-7882213.4835336842</v>
      </c>
      <c r="VL27">
        <v>-8488615.2478695512</v>
      </c>
      <c r="VM27">
        <v>-9175296.8373426739</v>
      </c>
      <c r="VN27">
        <v>0</v>
      </c>
      <c r="VO27">
        <v>546713.96791173657</v>
      </c>
      <c r="VP27">
        <v>2080536.7165168105</v>
      </c>
      <c r="VQ27">
        <v>3342623.458904726</v>
      </c>
      <c r="VR27">
        <v>4798013.1770711103</v>
      </c>
      <c r="VS27">
        <v>6639671.6315232906</v>
      </c>
      <c r="VT27">
        <v>8565919.715511892</v>
      </c>
      <c r="VU27">
        <v>9506195.0280187856</v>
      </c>
      <c r="VV27">
        <v>11754193.19877087</v>
      </c>
      <c r="VW27">
        <v>12465565.43904788</v>
      </c>
      <c r="VX27">
        <v>13566489.395967858</v>
      </c>
      <c r="VY27">
        <v>14965783.542548653</v>
      </c>
      <c r="VZ27">
        <v>16859991.037918556</v>
      </c>
      <c r="WA27">
        <v>0</v>
      </c>
      <c r="WB27">
        <v>-971273.27357800957</v>
      </c>
      <c r="WC27">
        <v>-1827141.1136588587</v>
      </c>
      <c r="WD27">
        <v>-2600611.9789032871</v>
      </c>
      <c r="WE27">
        <v>-3326654.5848569539</v>
      </c>
      <c r="WF27">
        <v>-3970893.068399189</v>
      </c>
      <c r="WG27">
        <v>-4622423.8028693926</v>
      </c>
      <c r="WH27">
        <v>-5363518.1972213173</v>
      </c>
      <c r="WI27">
        <v>-5899168.3977147751</v>
      </c>
      <c r="WJ27">
        <v>-6623837.5417030221</v>
      </c>
      <c r="WK27">
        <v>-7279662.4982515061</v>
      </c>
      <c r="WL27">
        <v>-7879678.7434803229</v>
      </c>
      <c r="WM27">
        <v>-8326326.1431411346</v>
      </c>
      <c r="WN27">
        <v>0</v>
      </c>
      <c r="WO27">
        <v>-6034268.162555607</v>
      </c>
      <c r="WP27">
        <v>-10174165.006756878</v>
      </c>
      <c r="WQ27">
        <v>-14587834.857840609</v>
      </c>
      <c r="WR27">
        <v>-18631731.542918183</v>
      </c>
      <c r="WS27">
        <v>-21930756.439827509</v>
      </c>
      <c r="WT27">
        <v>-25502875.153274883</v>
      </c>
      <c r="WU27">
        <v>-30033578.319988769</v>
      </c>
      <c r="WV27">
        <v>-32751374.970445096</v>
      </c>
      <c r="WW27">
        <v>-37099831.040445201</v>
      </c>
      <c r="WX27">
        <v>-41079165.194820598</v>
      </c>
      <c r="WY27">
        <v>-44443689.790194824</v>
      </c>
      <c r="WZ27">
        <v>-47017116.250255808</v>
      </c>
      <c r="XA27">
        <v>18</v>
      </c>
      <c r="XB27" t="s">
        <v>28</v>
      </c>
      <c r="XC27">
        <v>0</v>
      </c>
      <c r="XD27">
        <v>0</v>
      </c>
      <c r="XE27">
        <v>0</v>
      </c>
      <c r="XF27">
        <v>0</v>
      </c>
      <c r="XG27">
        <v>0</v>
      </c>
      <c r="XH27">
        <v>0</v>
      </c>
      <c r="XI27">
        <v>0</v>
      </c>
      <c r="XJ27">
        <v>0</v>
      </c>
      <c r="XK27">
        <v>0</v>
      </c>
      <c r="XL27">
        <v>0</v>
      </c>
      <c r="XM27">
        <v>0</v>
      </c>
      <c r="XN27">
        <v>0</v>
      </c>
      <c r="XO27">
        <v>0</v>
      </c>
      <c r="XP27">
        <v>0</v>
      </c>
      <c r="XQ27">
        <v>0</v>
      </c>
      <c r="XR27">
        <v>0</v>
      </c>
      <c r="XS27">
        <v>0</v>
      </c>
      <c r="XT27">
        <v>0</v>
      </c>
      <c r="XU27">
        <v>0</v>
      </c>
      <c r="XV27">
        <v>0</v>
      </c>
      <c r="XW27">
        <v>49478.915648029113</v>
      </c>
      <c r="XX27">
        <v>49478.915648029113</v>
      </c>
      <c r="XY27">
        <v>49478.915648029113</v>
      </c>
      <c r="XZ27">
        <v>49478.915648029113</v>
      </c>
      <c r="YA27">
        <v>50947.384116497582</v>
      </c>
      <c r="YB27">
        <v>50947.384116497582</v>
      </c>
      <c r="YC27">
        <v>0</v>
      </c>
      <c r="YD27">
        <v>100650.5806922013</v>
      </c>
      <c r="YE27">
        <v>230402.45923156475</v>
      </c>
      <c r="YF27">
        <v>243781.76957639234</v>
      </c>
      <c r="YG27">
        <v>310678.32130053028</v>
      </c>
      <c r="YH27">
        <v>384526.90538837464</v>
      </c>
      <c r="YI27">
        <v>384526.90538837464</v>
      </c>
      <c r="YJ27">
        <v>384526.90538837464</v>
      </c>
      <c r="YK27">
        <v>384526.90538837464</v>
      </c>
      <c r="YL27">
        <v>384526.90538837464</v>
      </c>
      <c r="YM27">
        <v>384526.90538837464</v>
      </c>
      <c r="YN27">
        <v>384526.90538837464</v>
      </c>
      <c r="YO27">
        <v>384526.90538837464</v>
      </c>
      <c r="YP27">
        <v>0</v>
      </c>
      <c r="YQ27">
        <v>0</v>
      </c>
      <c r="YR27">
        <v>0</v>
      </c>
      <c r="YS27">
        <v>0</v>
      </c>
      <c r="YT27">
        <v>0</v>
      </c>
      <c r="YU27">
        <v>0</v>
      </c>
      <c r="YV27">
        <v>0</v>
      </c>
      <c r="YW27">
        <v>0</v>
      </c>
      <c r="YX27">
        <v>0</v>
      </c>
      <c r="YY27">
        <v>0</v>
      </c>
      <c r="YZ27">
        <v>0</v>
      </c>
      <c r="ZA27">
        <v>0</v>
      </c>
      <c r="ZB27">
        <v>0</v>
      </c>
      <c r="ZC27">
        <v>0</v>
      </c>
      <c r="ZD27">
        <v>0</v>
      </c>
      <c r="ZE27">
        <v>60194.158047359888</v>
      </c>
      <c r="ZF27">
        <v>134604.73261991874</v>
      </c>
      <c r="ZG27">
        <v>223504.03337717467</v>
      </c>
      <c r="ZH27">
        <v>303607.28509250859</v>
      </c>
      <c r="ZI27">
        <v>389226.93976232829</v>
      </c>
      <c r="ZJ27">
        <v>438933.32638833288</v>
      </c>
      <c r="ZK27">
        <v>587520.34798554401</v>
      </c>
      <c r="ZL27">
        <v>612163.84159811633</v>
      </c>
      <c r="ZM27">
        <v>647298.47586518456</v>
      </c>
      <c r="ZN27">
        <v>690339.1753040317</v>
      </c>
      <c r="ZO27">
        <v>812502.63584009092</v>
      </c>
      <c r="ZP27">
        <v>0</v>
      </c>
      <c r="ZQ27">
        <v>0</v>
      </c>
      <c r="ZR27">
        <v>0</v>
      </c>
      <c r="ZS27">
        <v>0</v>
      </c>
      <c r="ZT27">
        <v>0</v>
      </c>
      <c r="ZU27">
        <v>0</v>
      </c>
      <c r="ZV27">
        <v>0</v>
      </c>
      <c r="ZW27">
        <v>19855.757415658529</v>
      </c>
      <c r="ZX27">
        <v>19855.757415658529</v>
      </c>
      <c r="ZY27">
        <v>20704.087304542587</v>
      </c>
      <c r="ZZ27">
        <v>20704.087304542587</v>
      </c>
      <c r="AAA27">
        <v>20704.087304542587</v>
      </c>
      <c r="AAB27">
        <v>20704.087304542587</v>
      </c>
      <c r="AAC27">
        <v>0</v>
      </c>
      <c r="AAD27">
        <v>575809.49641282111</v>
      </c>
      <c r="AAE27">
        <v>2109983.8421073202</v>
      </c>
      <c r="AAF27">
        <v>3381099.0897674807</v>
      </c>
      <c r="AAG27">
        <v>4837618.5305311037</v>
      </c>
      <c r="AAH27">
        <v>6679276.984983284</v>
      </c>
      <c r="AAI27">
        <v>8605525.0689718835</v>
      </c>
      <c r="AAJ27">
        <v>9545800.381478779</v>
      </c>
      <c r="AAK27">
        <v>11793798.552230863</v>
      </c>
      <c r="AAL27">
        <v>12548920.695641683</v>
      </c>
      <c r="AAM27">
        <v>13649844.652561661</v>
      </c>
      <c r="AAN27">
        <v>15049138.799142454</v>
      </c>
      <c r="AAO27">
        <v>16943346.294512358</v>
      </c>
      <c r="AAP27">
        <v>0</v>
      </c>
      <c r="AAQ27">
        <v>0</v>
      </c>
      <c r="AAR27">
        <v>0</v>
      </c>
      <c r="AAS27">
        <v>0</v>
      </c>
      <c r="AAT27">
        <v>0</v>
      </c>
      <c r="AAU27">
        <v>0</v>
      </c>
      <c r="AAV27">
        <v>0</v>
      </c>
      <c r="AAW27">
        <v>0</v>
      </c>
      <c r="AAX27">
        <v>0</v>
      </c>
      <c r="AAY27">
        <v>0</v>
      </c>
      <c r="AAZ27">
        <v>0</v>
      </c>
      <c r="ABA27">
        <v>0</v>
      </c>
      <c r="ABB27">
        <v>0</v>
      </c>
      <c r="ABC27">
        <v>0</v>
      </c>
      <c r="ABD27">
        <v>676460.07710502227</v>
      </c>
      <c r="ABE27">
        <v>2400580.4593862449</v>
      </c>
      <c r="ABF27">
        <v>3759485.5919637918</v>
      </c>
      <c r="ABG27">
        <v>5371800.8852088088</v>
      </c>
      <c r="ABH27">
        <v>7367411.1754641663</v>
      </c>
      <c r="ABI27">
        <v>9379278.9141225889</v>
      </c>
      <c r="ABJ27">
        <v>10438595.286319176</v>
      </c>
      <c r="ABK27">
        <v>12835180.478668468</v>
      </c>
      <c r="ABL27">
        <v>13615794.445580745</v>
      </c>
      <c r="ABM27">
        <v>14751853.036767792</v>
      </c>
      <c r="ABN27">
        <v>16195656.351255901</v>
      </c>
      <c r="ABO27">
        <v>18212027.307161868</v>
      </c>
      <c r="ABQ27">
        <v>18</v>
      </c>
      <c r="ABR27" t="s">
        <v>28</v>
      </c>
      <c r="ABS27">
        <v>0</v>
      </c>
      <c r="ABT27">
        <v>-366641.24994964577</v>
      </c>
      <c r="ABU27">
        <v>-709439.79024132155</v>
      </c>
      <c r="ABV27">
        <v>-1058624.0860190657</v>
      </c>
      <c r="ABW27">
        <v>-1415156.5716849226</v>
      </c>
      <c r="ABX27">
        <v>-1743971.6555844957</v>
      </c>
      <c r="ABY27">
        <v>-2094346.6681715038</v>
      </c>
      <c r="ABZ27">
        <v>-2453233.9386614161</v>
      </c>
      <c r="ACA27">
        <v>-2807939.3413256602</v>
      </c>
      <c r="ACB27">
        <v>-3165463.8836989217</v>
      </c>
      <c r="ACC27">
        <v>-3517429.3009359511</v>
      </c>
      <c r="ACD27">
        <v>-3867238.0190276364</v>
      </c>
      <c r="ACE27">
        <v>-4222035.7261252422</v>
      </c>
      <c r="ACG27">
        <v>18</v>
      </c>
      <c r="ACH27" t="s">
        <v>28</v>
      </c>
      <c r="ACI27">
        <v>27247</v>
      </c>
      <c r="ACJ27">
        <v>630611</v>
      </c>
      <c r="ACK27">
        <v>4.3207302124447559E-2</v>
      </c>
      <c r="ACM27">
        <v>18</v>
      </c>
      <c r="ACN27" t="s">
        <v>28</v>
      </c>
      <c r="ACO27">
        <v>328</v>
      </c>
      <c r="ACP27">
        <v>215</v>
      </c>
      <c r="ACQ27">
        <v>151</v>
      </c>
      <c r="ACR27">
        <v>626</v>
      </c>
      <c r="ACS27">
        <v>1640</v>
      </c>
      <c r="ACT27">
        <v>966</v>
      </c>
      <c r="ACU27">
        <v>579</v>
      </c>
      <c r="ACV27">
        <v>332</v>
      </c>
      <c r="ACW27">
        <v>229</v>
      </c>
      <c r="ACX27">
        <v>222</v>
      </c>
      <c r="ACY27">
        <v>208</v>
      </c>
      <c r="ACZ27">
        <v>194</v>
      </c>
      <c r="ADA27">
        <v>202</v>
      </c>
      <c r="ADB27">
        <v>140</v>
      </c>
      <c r="ADC27">
        <v>54</v>
      </c>
      <c r="ADD27">
        <v>49</v>
      </c>
      <c r="ADF27">
        <v>18</v>
      </c>
      <c r="ADG27" t="s">
        <v>28</v>
      </c>
      <c r="ADH27">
        <v>355</v>
      </c>
      <c r="ADI27">
        <v>239</v>
      </c>
      <c r="ADJ27">
        <v>217</v>
      </c>
      <c r="ADK27">
        <v>887</v>
      </c>
      <c r="ADL27">
        <v>2239</v>
      </c>
      <c r="ADM27">
        <v>1135</v>
      </c>
      <c r="ADN27">
        <v>704</v>
      </c>
      <c r="ADO27">
        <v>393</v>
      </c>
      <c r="ADP27">
        <v>286</v>
      </c>
      <c r="ADQ27">
        <v>236</v>
      </c>
      <c r="ADR27">
        <v>229</v>
      </c>
      <c r="ADS27">
        <v>185</v>
      </c>
      <c r="ADT27">
        <v>200</v>
      </c>
      <c r="ADU27">
        <v>165</v>
      </c>
      <c r="ADV27">
        <v>85</v>
      </c>
      <c r="ADW27">
        <v>122</v>
      </c>
      <c r="ADY27">
        <v>18</v>
      </c>
      <c r="ADZ27" t="s">
        <v>28</v>
      </c>
      <c r="AEA27">
        <v>-27</v>
      </c>
      <c r="AEB27">
        <v>-24</v>
      </c>
      <c r="AEC27">
        <v>-66</v>
      </c>
      <c r="AED27">
        <v>-261</v>
      </c>
      <c r="AEE27">
        <v>-599</v>
      </c>
      <c r="AEF27">
        <v>-169</v>
      </c>
      <c r="AEG27">
        <v>-125</v>
      </c>
      <c r="AEH27">
        <v>-61</v>
      </c>
      <c r="AEI27">
        <v>-57</v>
      </c>
      <c r="AEJ27">
        <v>-14</v>
      </c>
      <c r="AEK27">
        <v>-21</v>
      </c>
      <c r="AEL27">
        <v>9</v>
      </c>
      <c r="AEM27">
        <v>2</v>
      </c>
      <c r="AEN27">
        <v>-25</v>
      </c>
      <c r="AEO27">
        <v>-31</v>
      </c>
      <c r="AEP27">
        <v>-73</v>
      </c>
      <c r="AER27">
        <v>18</v>
      </c>
      <c r="AES27" t="s">
        <v>28</v>
      </c>
      <c r="AET27">
        <v>7267.9300484086962</v>
      </c>
      <c r="AEU27">
        <v>7652.692180467533</v>
      </c>
      <c r="AEV27">
        <v>9389.3660894287823</v>
      </c>
      <c r="AEW27">
        <v>6996.6542288159726</v>
      </c>
      <c r="AEX27">
        <v>1376.1896449577207</v>
      </c>
      <c r="AEY27">
        <v>3597.1624402412585</v>
      </c>
      <c r="AEZ27">
        <v>4733.3436223484141</v>
      </c>
      <c r="AFA27">
        <v>5129.8618712787302</v>
      </c>
      <c r="AFB27">
        <v>5547.7118661343238</v>
      </c>
      <c r="AFC27">
        <v>6019.6661082946121</v>
      </c>
      <c r="AFD27">
        <v>5860.8996418615443</v>
      </c>
      <c r="AFE27">
        <v>5194.1935414238505</v>
      </c>
      <c r="AFF27">
        <v>5046.8103311673131</v>
      </c>
      <c r="AFG27">
        <v>4812.1623553026211</v>
      </c>
      <c r="AFH27">
        <v>4328.8605325940134</v>
      </c>
      <c r="AFI27">
        <v>15112.974902256148</v>
      </c>
      <c r="AFK27">
        <v>18</v>
      </c>
      <c r="AFL27" t="s">
        <v>28</v>
      </c>
      <c r="AFM27">
        <v>14187.52635464802</v>
      </c>
      <c r="AFN27">
        <v>14323.826146973641</v>
      </c>
      <c r="AFO27">
        <v>14808.480339730624</v>
      </c>
      <c r="AFP27">
        <v>8785.9335717361027</v>
      </c>
      <c r="AFQ27">
        <v>3774.0001747073229</v>
      </c>
      <c r="AFR27">
        <v>3763.3361281065045</v>
      </c>
      <c r="AFS27">
        <v>3813.8005095549952</v>
      </c>
      <c r="AFT27">
        <v>3882.1942251012824</v>
      </c>
      <c r="AFU27">
        <v>3954.6924534938671</v>
      </c>
      <c r="AFV27">
        <v>4119.2477730792052</v>
      </c>
      <c r="AFW27">
        <v>3851.1481516094746</v>
      </c>
      <c r="AFX27">
        <v>3858.5600963225588</v>
      </c>
      <c r="AFY27">
        <v>3871.8205467365196</v>
      </c>
      <c r="AFZ27">
        <v>5447.5142343177968</v>
      </c>
      <c r="AGA27">
        <v>5451.8652061210996</v>
      </c>
      <c r="AGB27">
        <v>14924.657252984787</v>
      </c>
      <c r="AGD27">
        <v>18</v>
      </c>
      <c r="AGE27" t="s">
        <v>28</v>
      </c>
      <c r="AGF27">
        <v>-6919.5963062393239</v>
      </c>
      <c r="AGG27">
        <v>-6671.1339665061078</v>
      </c>
      <c r="AGH27">
        <v>-5419.1142503018418</v>
      </c>
      <c r="AGI27">
        <v>-1789.2793429201301</v>
      </c>
      <c r="AGJ27">
        <v>-2397.8105297496022</v>
      </c>
      <c r="AGK27">
        <v>-166.17368786524594</v>
      </c>
      <c r="AGL27">
        <v>919.54311279341891</v>
      </c>
      <c r="AGM27">
        <v>1247.6676461774478</v>
      </c>
      <c r="AGN27">
        <v>1593.0194126404567</v>
      </c>
      <c r="AGO27">
        <v>1900.4183352154068</v>
      </c>
      <c r="AGP27">
        <v>2009.7514902520697</v>
      </c>
      <c r="AGQ27">
        <v>1335.6334451012917</v>
      </c>
      <c r="AGR27">
        <v>1174.9897844307934</v>
      </c>
      <c r="AGS27">
        <v>-635.35187901517565</v>
      </c>
      <c r="AGT27">
        <v>-1123.0046735270862</v>
      </c>
      <c r="AGU27">
        <v>188.31764927136101</v>
      </c>
    </row>
    <row r="28" spans="2:879" x14ac:dyDescent="0.25">
      <c r="B28">
        <v>19</v>
      </c>
      <c r="C28" t="s">
        <v>29</v>
      </c>
      <c r="D28">
        <v>1382</v>
      </c>
      <c r="E28">
        <v>1374</v>
      </c>
      <c r="F28">
        <v>1369</v>
      </c>
      <c r="G28">
        <v>1359</v>
      </c>
      <c r="H28">
        <v>1346</v>
      </c>
      <c r="I28">
        <v>1336</v>
      </c>
      <c r="J28">
        <v>1327</v>
      </c>
      <c r="K28">
        <v>1316</v>
      </c>
      <c r="L28">
        <v>1309</v>
      </c>
      <c r="M28">
        <v>1299</v>
      </c>
      <c r="N28">
        <v>1291</v>
      </c>
      <c r="O28">
        <v>1285</v>
      </c>
      <c r="P28">
        <v>1278</v>
      </c>
      <c r="R28">
        <v>19</v>
      </c>
      <c r="S28" t="s">
        <v>29</v>
      </c>
      <c r="T28">
        <v>8262</v>
      </c>
      <c r="U28">
        <v>7817</v>
      </c>
      <c r="V28">
        <v>7514</v>
      </c>
      <c r="W28">
        <v>7230</v>
      </c>
      <c r="X28">
        <v>7051</v>
      </c>
      <c r="Y28">
        <v>6929</v>
      </c>
      <c r="Z28">
        <v>6884</v>
      </c>
      <c r="AA28">
        <v>6840</v>
      </c>
      <c r="AB28">
        <v>6792</v>
      </c>
      <c r="AC28">
        <v>6749</v>
      </c>
      <c r="AD28">
        <v>6698</v>
      </c>
      <c r="AE28">
        <v>6655</v>
      </c>
      <c r="AF28">
        <v>6619</v>
      </c>
      <c r="AH28">
        <v>19</v>
      </c>
      <c r="AI28" t="s">
        <v>29</v>
      </c>
      <c r="AJ28">
        <v>1842</v>
      </c>
      <c r="AK28">
        <v>1869</v>
      </c>
      <c r="AL28">
        <v>1722</v>
      </c>
      <c r="AM28">
        <v>1693</v>
      </c>
      <c r="AN28">
        <v>1589</v>
      </c>
      <c r="AO28">
        <v>1517</v>
      </c>
      <c r="AP28">
        <v>1426</v>
      </c>
      <c r="AQ28">
        <v>1412</v>
      </c>
      <c r="AR28">
        <v>1409</v>
      </c>
      <c r="AS28">
        <v>1397</v>
      </c>
      <c r="AT28">
        <v>1395</v>
      </c>
      <c r="AU28">
        <v>1383</v>
      </c>
      <c r="AV28">
        <v>1375</v>
      </c>
      <c r="AX28">
        <v>19</v>
      </c>
      <c r="AY28" t="s">
        <v>29</v>
      </c>
      <c r="AZ28">
        <v>11711</v>
      </c>
      <c r="BA28">
        <v>11709</v>
      </c>
      <c r="BB28">
        <v>11715</v>
      </c>
      <c r="BC28">
        <v>11506</v>
      </c>
      <c r="BD28">
        <v>11226</v>
      </c>
      <c r="BE28">
        <v>10810</v>
      </c>
      <c r="BF28">
        <v>10345</v>
      </c>
      <c r="BG28">
        <v>9937</v>
      </c>
      <c r="BH28">
        <v>9493</v>
      </c>
      <c r="BI28">
        <v>9180</v>
      </c>
      <c r="BJ28">
        <v>8894</v>
      </c>
      <c r="BK28">
        <v>8699</v>
      </c>
      <c r="BL28">
        <v>8559</v>
      </c>
      <c r="BN28">
        <v>19</v>
      </c>
      <c r="BO28" t="s">
        <v>29</v>
      </c>
      <c r="BP28">
        <v>5513</v>
      </c>
      <c r="BQ28">
        <v>5564</v>
      </c>
      <c r="BR28">
        <v>5602</v>
      </c>
      <c r="BS28">
        <v>5732</v>
      </c>
      <c r="BT28">
        <v>5853</v>
      </c>
      <c r="BU28">
        <v>6002</v>
      </c>
      <c r="BV28">
        <v>6054</v>
      </c>
      <c r="BW28">
        <v>5927</v>
      </c>
      <c r="BX28">
        <v>5795</v>
      </c>
      <c r="BY28">
        <v>5550</v>
      </c>
      <c r="BZ28">
        <v>5399</v>
      </c>
      <c r="CA28">
        <v>5131</v>
      </c>
      <c r="CB28">
        <v>4930</v>
      </c>
      <c r="CD28">
        <v>19</v>
      </c>
      <c r="CE28" t="s">
        <v>29</v>
      </c>
      <c r="CF28">
        <v>5600</v>
      </c>
      <c r="CG28">
        <v>5433</v>
      </c>
      <c r="CH28">
        <v>5417</v>
      </c>
      <c r="CI28">
        <v>5424</v>
      </c>
      <c r="CJ28">
        <v>5486</v>
      </c>
      <c r="CK28">
        <v>5524</v>
      </c>
      <c r="CL28">
        <v>5655</v>
      </c>
      <c r="CM28">
        <v>5779</v>
      </c>
      <c r="CN28">
        <v>5911</v>
      </c>
      <c r="CO28">
        <v>5956</v>
      </c>
      <c r="CP28">
        <v>5839</v>
      </c>
      <c r="CQ28">
        <v>5713</v>
      </c>
      <c r="CR28">
        <v>5484</v>
      </c>
      <c r="CT28">
        <v>19</v>
      </c>
      <c r="CU28" t="s">
        <v>29</v>
      </c>
      <c r="CV28">
        <v>9490</v>
      </c>
      <c r="CW28">
        <v>9217</v>
      </c>
      <c r="CX28">
        <v>8978</v>
      </c>
      <c r="CY28">
        <v>8768</v>
      </c>
      <c r="CZ28">
        <v>8635</v>
      </c>
      <c r="DA28">
        <v>8595</v>
      </c>
      <c r="DB28">
        <v>8561</v>
      </c>
      <c r="DC28">
        <v>8634</v>
      </c>
      <c r="DD28">
        <v>8730</v>
      </c>
      <c r="DE28">
        <v>8878</v>
      </c>
      <c r="DF28">
        <v>9022</v>
      </c>
      <c r="DG28">
        <v>9180</v>
      </c>
      <c r="DH28">
        <v>9265</v>
      </c>
      <c r="DJ28">
        <v>19</v>
      </c>
      <c r="DK28" t="s">
        <v>29</v>
      </c>
      <c r="DL28">
        <v>90766</v>
      </c>
      <c r="DM28">
        <v>89530</v>
      </c>
      <c r="DN28">
        <v>88291</v>
      </c>
      <c r="DO28">
        <v>86986</v>
      </c>
      <c r="DP28">
        <v>85771</v>
      </c>
      <c r="DQ28">
        <v>84790</v>
      </c>
      <c r="DR28">
        <v>83771</v>
      </c>
      <c r="DS28">
        <v>82756</v>
      </c>
      <c r="DT28">
        <v>81715</v>
      </c>
      <c r="DU28">
        <v>80810</v>
      </c>
      <c r="DV28">
        <v>80070</v>
      </c>
      <c r="DW28">
        <v>79511</v>
      </c>
      <c r="DX28">
        <v>79051</v>
      </c>
      <c r="DZ28">
        <v>19</v>
      </c>
      <c r="EA28" t="s">
        <v>29</v>
      </c>
      <c r="EB28">
        <v>25121</v>
      </c>
      <c r="EC28">
        <v>26034</v>
      </c>
      <c r="ED28">
        <v>26696</v>
      </c>
      <c r="EE28">
        <v>26840</v>
      </c>
      <c r="EF28">
        <v>26785</v>
      </c>
      <c r="EG28">
        <v>26484</v>
      </c>
      <c r="EH28">
        <v>26290</v>
      </c>
      <c r="EI28">
        <v>26084</v>
      </c>
      <c r="EJ28">
        <v>26076</v>
      </c>
      <c r="EK28">
        <v>25867</v>
      </c>
      <c r="EL28">
        <v>25554</v>
      </c>
      <c r="EM28">
        <v>25127</v>
      </c>
      <c r="EN28">
        <v>24670</v>
      </c>
      <c r="EP28">
        <v>19</v>
      </c>
      <c r="EQ28" t="s">
        <v>29</v>
      </c>
      <c r="ER28">
        <v>13599</v>
      </c>
      <c r="ES28">
        <v>13470</v>
      </c>
      <c r="ET28">
        <v>13589</v>
      </c>
      <c r="EU28">
        <v>14332</v>
      </c>
      <c r="EV28">
        <v>15072</v>
      </c>
      <c r="EW28">
        <v>15862</v>
      </c>
      <c r="EX28">
        <v>16586</v>
      </c>
      <c r="EY28">
        <v>17495</v>
      </c>
      <c r="EZ28">
        <v>17868</v>
      </c>
      <c r="FA28">
        <v>18791</v>
      </c>
      <c r="FB28">
        <v>19510</v>
      </c>
      <c r="FC28">
        <v>20245</v>
      </c>
      <c r="FD28">
        <v>20794</v>
      </c>
      <c r="FF28">
        <v>19</v>
      </c>
      <c r="FG28" t="s">
        <v>29</v>
      </c>
      <c r="FH28">
        <v>5236</v>
      </c>
      <c r="FI28">
        <v>5440</v>
      </c>
      <c r="FJ28">
        <v>5609</v>
      </c>
      <c r="FK28">
        <v>5747</v>
      </c>
      <c r="FL28">
        <v>5971</v>
      </c>
      <c r="FM28">
        <v>6151</v>
      </c>
      <c r="FN28">
        <v>6341</v>
      </c>
      <c r="FO28">
        <v>6325</v>
      </c>
      <c r="FP28">
        <v>6690</v>
      </c>
      <c r="FQ28">
        <v>6601</v>
      </c>
      <c r="FR28">
        <v>6687</v>
      </c>
      <c r="FS28">
        <v>6710</v>
      </c>
      <c r="FT28">
        <v>6886</v>
      </c>
      <c r="FV28">
        <v>19</v>
      </c>
      <c r="FW28" t="s">
        <v>29</v>
      </c>
      <c r="FX28">
        <v>178522</v>
      </c>
      <c r="FY28">
        <v>177457</v>
      </c>
      <c r="FZ28">
        <v>176502</v>
      </c>
      <c r="GA28">
        <v>175617</v>
      </c>
      <c r="GB28">
        <v>174785</v>
      </c>
      <c r="GC28">
        <v>174000</v>
      </c>
      <c r="GD28">
        <v>173240</v>
      </c>
      <c r="GE28">
        <v>172505</v>
      </c>
      <c r="GF28">
        <v>171788</v>
      </c>
      <c r="GG28">
        <v>171078</v>
      </c>
      <c r="GH28">
        <v>170359</v>
      </c>
      <c r="GI28">
        <v>169639</v>
      </c>
      <c r="GJ28">
        <v>168911</v>
      </c>
      <c r="GL28">
        <v>19</v>
      </c>
      <c r="GM28" t="s">
        <v>29</v>
      </c>
      <c r="GN28">
        <v>1917</v>
      </c>
      <c r="GO28">
        <v>1882</v>
      </c>
      <c r="GP28">
        <v>1843</v>
      </c>
      <c r="GQ28">
        <v>1813</v>
      </c>
      <c r="GR28">
        <v>1814</v>
      </c>
      <c r="GS28">
        <v>1817</v>
      </c>
      <c r="GT28">
        <v>1814</v>
      </c>
      <c r="GU28">
        <v>1804</v>
      </c>
      <c r="GV28">
        <v>1831</v>
      </c>
      <c r="GW28">
        <v>1964</v>
      </c>
      <c r="GX28">
        <v>1913</v>
      </c>
      <c r="GY28">
        <v>2003</v>
      </c>
      <c r="GZ28">
        <v>2027</v>
      </c>
      <c r="HA28">
        <v>2097</v>
      </c>
      <c r="HB28">
        <v>2133</v>
      </c>
      <c r="HC28">
        <v>2369</v>
      </c>
      <c r="HD28">
        <v>2388</v>
      </c>
      <c r="HE28">
        <v>2521</v>
      </c>
      <c r="HF28">
        <v>2549</v>
      </c>
      <c r="HG28">
        <v>2553</v>
      </c>
      <c r="HH28">
        <v>2364</v>
      </c>
      <c r="HI28">
        <v>2227</v>
      </c>
      <c r="HJ28">
        <v>2148</v>
      </c>
      <c r="HK28">
        <v>2163</v>
      </c>
      <c r="HL28">
        <v>2166</v>
      </c>
      <c r="HM28">
        <v>2214</v>
      </c>
      <c r="HN28">
        <v>2163</v>
      </c>
      <c r="HO28">
        <v>2095</v>
      </c>
      <c r="HP28">
        <v>1978</v>
      </c>
      <c r="HQ28">
        <v>1883</v>
      </c>
      <c r="HR28">
        <v>1834</v>
      </c>
      <c r="HS28">
        <v>1853</v>
      </c>
      <c r="HT28">
        <v>1830</v>
      </c>
      <c r="HU28">
        <v>1803</v>
      </c>
      <c r="HV28">
        <v>1811</v>
      </c>
      <c r="HW28">
        <v>1701</v>
      </c>
      <c r="HX28">
        <v>1578</v>
      </c>
      <c r="HY28">
        <v>1676</v>
      </c>
      <c r="HZ28">
        <v>1699</v>
      </c>
      <c r="IA28">
        <v>1824</v>
      </c>
      <c r="IB28">
        <v>1881</v>
      </c>
      <c r="IC28">
        <v>2118</v>
      </c>
      <c r="ID28">
        <v>2265</v>
      </c>
      <c r="IE28">
        <v>2333</v>
      </c>
      <c r="IF28">
        <v>2496</v>
      </c>
      <c r="IG28">
        <v>2525</v>
      </c>
      <c r="IH28">
        <v>2725</v>
      </c>
      <c r="II28">
        <v>2841</v>
      </c>
      <c r="IJ28">
        <v>2969</v>
      </c>
      <c r="IK28">
        <v>2906</v>
      </c>
      <c r="IL28">
        <v>2946</v>
      </c>
      <c r="IM28">
        <v>2833</v>
      </c>
      <c r="IN28">
        <v>3101</v>
      </c>
      <c r="IO28">
        <v>3178</v>
      </c>
      <c r="IP28">
        <v>3078</v>
      </c>
      <c r="IQ28">
        <v>3150</v>
      </c>
      <c r="IR28">
        <v>3130</v>
      </c>
      <c r="IS28">
        <v>3134</v>
      </c>
      <c r="IT28">
        <v>2926</v>
      </c>
      <c r="IU28">
        <v>3065</v>
      </c>
      <c r="IV28">
        <v>3039</v>
      </c>
      <c r="IW28">
        <v>3031</v>
      </c>
      <c r="IX28">
        <v>3019</v>
      </c>
      <c r="IY28">
        <v>2845</v>
      </c>
      <c r="IZ28">
        <v>2089</v>
      </c>
      <c r="JA28">
        <v>1820</v>
      </c>
      <c r="JB28">
        <v>1908</v>
      </c>
      <c r="JC28">
        <v>1540</v>
      </c>
      <c r="JD28">
        <v>2339</v>
      </c>
      <c r="JE28">
        <v>1603</v>
      </c>
      <c r="JF28">
        <v>1933</v>
      </c>
      <c r="JG28">
        <v>1925</v>
      </c>
      <c r="JH28">
        <v>1907</v>
      </c>
      <c r="JI28">
        <v>1671</v>
      </c>
      <c r="JJ28">
        <v>1659</v>
      </c>
      <c r="JK28">
        <v>1582</v>
      </c>
      <c r="JL28">
        <v>1358</v>
      </c>
      <c r="JM28">
        <v>1349</v>
      </c>
      <c r="JN28">
        <v>1431</v>
      </c>
      <c r="JO28">
        <v>1309</v>
      </c>
      <c r="JP28">
        <v>1327</v>
      </c>
      <c r="JQ28">
        <v>1164</v>
      </c>
      <c r="JR28">
        <v>1037</v>
      </c>
      <c r="JS28">
        <v>886</v>
      </c>
      <c r="JT28">
        <v>807</v>
      </c>
      <c r="JU28">
        <v>693</v>
      </c>
      <c r="JV28">
        <v>632</v>
      </c>
      <c r="JW28">
        <v>486</v>
      </c>
      <c r="JX28">
        <v>414</v>
      </c>
      <c r="JY28">
        <v>370</v>
      </c>
      <c r="JZ28">
        <v>209</v>
      </c>
      <c r="KA28">
        <v>184</v>
      </c>
      <c r="KB28">
        <v>169</v>
      </c>
      <c r="KC28">
        <v>102</v>
      </c>
      <c r="KD28">
        <v>78</v>
      </c>
      <c r="KE28">
        <v>56</v>
      </c>
      <c r="KF28">
        <v>35</v>
      </c>
      <c r="KG28">
        <v>39</v>
      </c>
      <c r="KH28">
        <v>17</v>
      </c>
      <c r="KI28">
        <v>11</v>
      </c>
      <c r="KJ28">
        <v>13</v>
      </c>
      <c r="KL28">
        <v>19</v>
      </c>
      <c r="KM28" t="s">
        <v>29</v>
      </c>
      <c r="KN28">
        <v>1382</v>
      </c>
      <c r="KO28">
        <v>1472</v>
      </c>
      <c r="KP28">
        <v>1554</v>
      </c>
      <c r="KQ28">
        <v>1670</v>
      </c>
      <c r="KR28">
        <v>1701</v>
      </c>
      <c r="KS28">
        <v>1865</v>
      </c>
      <c r="KT28">
        <v>1842</v>
      </c>
      <c r="KU28">
        <v>2003</v>
      </c>
      <c r="KV28">
        <v>2023</v>
      </c>
      <c r="KW28">
        <v>1987</v>
      </c>
      <c r="KX28">
        <v>1958</v>
      </c>
      <c r="KY28">
        <v>1876</v>
      </c>
      <c r="KZ28">
        <v>1864</v>
      </c>
      <c r="LA28">
        <v>1829</v>
      </c>
      <c r="LB28">
        <v>1855</v>
      </c>
      <c r="LC28">
        <v>1829</v>
      </c>
      <c r="LD28">
        <v>1816</v>
      </c>
      <c r="LE28">
        <v>1847</v>
      </c>
      <c r="LF28">
        <v>1937</v>
      </c>
      <c r="LG28">
        <v>1889</v>
      </c>
      <c r="LH28">
        <v>1916</v>
      </c>
      <c r="LI28">
        <v>1905</v>
      </c>
      <c r="LJ28">
        <v>1857</v>
      </c>
      <c r="LK28">
        <v>1923</v>
      </c>
      <c r="LL28">
        <v>2054</v>
      </c>
      <c r="LM28">
        <v>2007</v>
      </c>
      <c r="LN28">
        <v>2065</v>
      </c>
      <c r="LO28">
        <v>2089</v>
      </c>
      <c r="LP28">
        <v>2057</v>
      </c>
      <c r="LQ28">
        <v>2067</v>
      </c>
      <c r="LR28">
        <v>1992</v>
      </c>
      <c r="LS28">
        <v>1891</v>
      </c>
      <c r="LT28">
        <v>2012</v>
      </c>
      <c r="LU28">
        <v>2048</v>
      </c>
      <c r="LV28">
        <v>2141</v>
      </c>
      <c r="LW28">
        <v>2150</v>
      </c>
      <c r="LX28">
        <v>2076</v>
      </c>
      <c r="LY28">
        <v>2013</v>
      </c>
      <c r="LZ28">
        <v>1922</v>
      </c>
      <c r="MA28">
        <v>1927</v>
      </c>
      <c r="MB28">
        <v>1889</v>
      </c>
      <c r="MC28">
        <v>1913</v>
      </c>
      <c r="MD28">
        <v>1842</v>
      </c>
      <c r="ME28">
        <v>1853</v>
      </c>
      <c r="MF28">
        <v>1753</v>
      </c>
      <c r="MG28">
        <v>1639</v>
      </c>
      <c r="MH28">
        <v>1705</v>
      </c>
      <c r="MI28">
        <v>1727</v>
      </c>
      <c r="MJ28">
        <v>1869</v>
      </c>
      <c r="MK28">
        <v>1912</v>
      </c>
      <c r="ML28">
        <v>2124</v>
      </c>
      <c r="MM28">
        <v>2259</v>
      </c>
      <c r="MN28">
        <v>2333</v>
      </c>
      <c r="MO28">
        <v>2439</v>
      </c>
      <c r="MP28">
        <v>2490</v>
      </c>
      <c r="MQ28">
        <v>2672</v>
      </c>
      <c r="MR28">
        <v>2790</v>
      </c>
      <c r="MS28">
        <v>2897</v>
      </c>
      <c r="MT28">
        <v>2823</v>
      </c>
      <c r="MU28">
        <v>2829</v>
      </c>
      <c r="MV28">
        <v>2730</v>
      </c>
      <c r="MW28">
        <v>2959</v>
      </c>
      <c r="MX28">
        <v>3025</v>
      </c>
      <c r="MY28">
        <v>2901</v>
      </c>
      <c r="MZ28">
        <v>2882</v>
      </c>
      <c r="NA28">
        <v>2898</v>
      </c>
      <c r="NB28">
        <v>2844</v>
      </c>
      <c r="NC28">
        <v>2680</v>
      </c>
      <c r="ND28">
        <v>2795</v>
      </c>
      <c r="NE28">
        <v>2750</v>
      </c>
      <c r="NF28">
        <v>2735</v>
      </c>
      <c r="NG28">
        <v>2647</v>
      </c>
      <c r="NH28">
        <v>2465</v>
      </c>
      <c r="NI28">
        <v>1792</v>
      </c>
      <c r="NJ28">
        <v>1515</v>
      </c>
      <c r="NK28">
        <v>1587</v>
      </c>
      <c r="NL28">
        <v>1269</v>
      </c>
      <c r="NM28">
        <v>1893</v>
      </c>
      <c r="NN28">
        <v>1272</v>
      </c>
      <c r="NO28">
        <v>1496</v>
      </c>
      <c r="NP28">
        <v>1401</v>
      </c>
      <c r="NQ28">
        <v>1361</v>
      </c>
      <c r="NR28">
        <v>1171</v>
      </c>
      <c r="NS28">
        <v>1103</v>
      </c>
      <c r="NT28">
        <v>1046</v>
      </c>
      <c r="NU28">
        <v>789</v>
      </c>
      <c r="NV28">
        <v>756</v>
      </c>
      <c r="NW28">
        <v>807</v>
      </c>
      <c r="NX28">
        <v>634</v>
      </c>
      <c r="NY28">
        <v>578</v>
      </c>
      <c r="NZ28">
        <v>443</v>
      </c>
      <c r="OA28">
        <v>325</v>
      </c>
      <c r="OB28">
        <v>228</v>
      </c>
      <c r="OC28">
        <v>229</v>
      </c>
      <c r="OD28">
        <v>138</v>
      </c>
      <c r="OE28">
        <v>120</v>
      </c>
      <c r="OF28">
        <v>71</v>
      </c>
      <c r="OG28">
        <v>52</v>
      </c>
      <c r="OH28">
        <v>28</v>
      </c>
      <c r="OI28">
        <v>11</v>
      </c>
      <c r="OJ28">
        <v>27</v>
      </c>
      <c r="OL28">
        <v>19</v>
      </c>
      <c r="OM28" t="s">
        <v>29</v>
      </c>
      <c r="ON28">
        <v>1278</v>
      </c>
      <c r="OO28">
        <v>1287</v>
      </c>
      <c r="OP28">
        <v>1310</v>
      </c>
      <c r="OQ28">
        <v>1328</v>
      </c>
      <c r="OR28">
        <v>1333</v>
      </c>
      <c r="OS28">
        <v>1361</v>
      </c>
      <c r="OT28">
        <v>1375</v>
      </c>
      <c r="OU28">
        <v>1393</v>
      </c>
      <c r="OV28">
        <v>1407</v>
      </c>
      <c r="OW28">
        <v>1419</v>
      </c>
      <c r="OX28">
        <v>1440</v>
      </c>
      <c r="OY28">
        <v>1443</v>
      </c>
      <c r="OZ28">
        <v>1457</v>
      </c>
      <c r="PA28">
        <v>1558</v>
      </c>
      <c r="PB28">
        <v>1636</v>
      </c>
      <c r="PC28">
        <v>1736</v>
      </c>
      <c r="PD28">
        <v>1759</v>
      </c>
      <c r="PE28">
        <v>1875</v>
      </c>
      <c r="PF28">
        <v>1850</v>
      </c>
      <c r="PG28">
        <v>1918</v>
      </c>
      <c r="PH28">
        <v>1894</v>
      </c>
      <c r="PI28">
        <v>1863</v>
      </c>
      <c r="PJ28">
        <v>1810</v>
      </c>
      <c r="PK28">
        <v>1780</v>
      </c>
      <c r="PL28">
        <v>1765</v>
      </c>
      <c r="PM28">
        <v>1739</v>
      </c>
      <c r="PN28">
        <v>1736</v>
      </c>
      <c r="PO28">
        <v>1724</v>
      </c>
      <c r="PP28">
        <v>1707</v>
      </c>
      <c r="PQ28">
        <v>1732</v>
      </c>
      <c r="PR28">
        <v>1775</v>
      </c>
      <c r="PS28">
        <v>1802</v>
      </c>
      <c r="PT28">
        <v>1805</v>
      </c>
      <c r="PU28">
        <v>1852</v>
      </c>
      <c r="PV28">
        <v>1886</v>
      </c>
      <c r="PW28">
        <v>1957</v>
      </c>
      <c r="PX28">
        <v>2050</v>
      </c>
      <c r="PY28">
        <v>2035</v>
      </c>
      <c r="PZ28">
        <v>2085</v>
      </c>
      <c r="QA28">
        <v>2104</v>
      </c>
      <c r="QB28">
        <v>2085</v>
      </c>
      <c r="QC28">
        <v>2073</v>
      </c>
      <c r="QD28">
        <v>2021</v>
      </c>
      <c r="QE28">
        <v>1927</v>
      </c>
      <c r="QF28">
        <v>2013</v>
      </c>
      <c r="QG28">
        <v>2052</v>
      </c>
      <c r="QH28">
        <v>2124</v>
      </c>
      <c r="QI28">
        <v>2127</v>
      </c>
      <c r="QJ28">
        <v>2077</v>
      </c>
      <c r="QK28">
        <v>2006</v>
      </c>
      <c r="QL28">
        <v>1946</v>
      </c>
      <c r="QM28">
        <v>1938</v>
      </c>
      <c r="QN28">
        <v>1910</v>
      </c>
      <c r="QO28">
        <v>1934</v>
      </c>
      <c r="QP28">
        <v>1885</v>
      </c>
      <c r="QQ28">
        <v>1889</v>
      </c>
      <c r="QR28">
        <v>1800</v>
      </c>
      <c r="QS28">
        <v>1676</v>
      </c>
      <c r="QT28">
        <v>1734</v>
      </c>
      <c r="QU28">
        <v>1758</v>
      </c>
      <c r="QV28">
        <v>1877</v>
      </c>
      <c r="QW28">
        <v>1910</v>
      </c>
      <c r="QX28">
        <v>2092</v>
      </c>
      <c r="QY28">
        <v>2200</v>
      </c>
      <c r="QZ28">
        <v>2243</v>
      </c>
      <c r="RA28">
        <v>2318</v>
      </c>
      <c r="RB28">
        <v>2339</v>
      </c>
      <c r="RC28">
        <v>2470</v>
      </c>
      <c r="RD28">
        <v>2539</v>
      </c>
      <c r="RE28">
        <v>2591</v>
      </c>
      <c r="RF28">
        <v>2501</v>
      </c>
      <c r="RG28">
        <v>2475</v>
      </c>
      <c r="RH28">
        <v>2373</v>
      </c>
      <c r="RI28">
        <v>2525</v>
      </c>
      <c r="RJ28">
        <v>2539</v>
      </c>
      <c r="RK28">
        <v>2411</v>
      </c>
      <c r="RL28">
        <v>2355</v>
      </c>
      <c r="RM28">
        <v>2316</v>
      </c>
      <c r="RN28">
        <v>2233</v>
      </c>
      <c r="RO28">
        <v>2069</v>
      </c>
      <c r="RP28">
        <v>2089</v>
      </c>
      <c r="RQ28">
        <v>1999</v>
      </c>
      <c r="RR28">
        <v>1925</v>
      </c>
      <c r="RS28">
        <v>1791</v>
      </c>
      <c r="RT28">
        <v>1606</v>
      </c>
      <c r="RU28">
        <v>1101</v>
      </c>
      <c r="RV28">
        <v>880</v>
      </c>
      <c r="RW28">
        <v>841</v>
      </c>
      <c r="RX28">
        <v>616</v>
      </c>
      <c r="RY28">
        <v>832</v>
      </c>
      <c r="RZ28">
        <v>500</v>
      </c>
      <c r="SA28">
        <v>522</v>
      </c>
      <c r="SB28">
        <v>422</v>
      </c>
      <c r="SC28">
        <v>350</v>
      </c>
      <c r="SD28">
        <v>243</v>
      </c>
      <c r="SE28">
        <v>191</v>
      </c>
      <c r="SF28">
        <v>136</v>
      </c>
      <c r="SG28">
        <v>85</v>
      </c>
      <c r="SH28">
        <v>54</v>
      </c>
      <c r="SI28">
        <v>50</v>
      </c>
      <c r="SJ28">
        <v>63</v>
      </c>
      <c r="SL28">
        <v>19</v>
      </c>
      <c r="SM28" t="s">
        <v>29</v>
      </c>
      <c r="SN28">
        <v>0</v>
      </c>
      <c r="SO28">
        <v>-849460.41978662263</v>
      </c>
      <c r="SP28">
        <v>-1615845.0203449184</v>
      </c>
      <c r="SQ28">
        <v>-2329242.0440212963</v>
      </c>
      <c r="SR28">
        <v>-3008363.3999350569</v>
      </c>
      <c r="SS28">
        <v>-3650651.391468294</v>
      </c>
      <c r="ST28">
        <v>-4267045.2034015814</v>
      </c>
      <c r="SU28">
        <v>-4864747.0114490418</v>
      </c>
      <c r="SV28">
        <v>-5444991.8293205444</v>
      </c>
      <c r="SW28">
        <v>-6006297.9198021069</v>
      </c>
      <c r="SX28">
        <v>-6573307.255950857</v>
      </c>
      <c r="SY28">
        <v>-7134377.8347031521</v>
      </c>
      <c r="SZ28">
        <v>-7696651.300025627</v>
      </c>
      <c r="TA28">
        <v>0</v>
      </c>
      <c r="TB28">
        <v>-3708696.5180790573</v>
      </c>
      <c r="TC28">
        <v>-7445574.7679133639</v>
      </c>
      <c r="TD28">
        <v>-10136773.517334649</v>
      </c>
      <c r="TE28">
        <v>-12424768.729101988</v>
      </c>
      <c r="TF28">
        <v>-14207367.04289113</v>
      </c>
      <c r="TG28">
        <v>-15070376.183993075</v>
      </c>
      <c r="TH28">
        <v>-15576243.465758756</v>
      </c>
      <c r="TI28">
        <v>-16045762.219129924</v>
      </c>
      <c r="TJ28">
        <v>-16582369.4270567</v>
      </c>
      <c r="TK28">
        <v>-17084895.849106781</v>
      </c>
      <c r="TL28">
        <v>-17589517.590770345</v>
      </c>
      <c r="TM28">
        <v>-18020984.891231537</v>
      </c>
      <c r="TN28">
        <v>0</v>
      </c>
      <c r="TO28">
        <v>-185078.33254333484</v>
      </c>
      <c r="TP28">
        <v>368320.50172466575</v>
      </c>
      <c r="TQ28">
        <v>-354707.94420098671</v>
      </c>
      <c r="TR28">
        <v>-1745125.734851215</v>
      </c>
      <c r="TS28">
        <v>-4244306.7203561738</v>
      </c>
      <c r="TT28">
        <v>-7959464.5543880835</v>
      </c>
      <c r="TU28">
        <v>-12750822.982602498</v>
      </c>
      <c r="TV28">
        <v>-17920396.68904753</v>
      </c>
      <c r="TW28">
        <v>-23189435.967204481</v>
      </c>
      <c r="TX28">
        <v>-27972585.23234123</v>
      </c>
      <c r="TY28">
        <v>-33142327.076903015</v>
      </c>
      <c r="TZ28">
        <v>-37552168.230016164</v>
      </c>
      <c r="UA28">
        <v>0</v>
      </c>
      <c r="UB28">
        <v>-511550.27621339366</v>
      </c>
      <c r="UC28">
        <v>-876060.53196496819</v>
      </c>
      <c r="UD28">
        <v>-1157271.1456864108</v>
      </c>
      <c r="UE28">
        <v>-1440552.0699044485</v>
      </c>
      <c r="UF28">
        <v>-1688230.5669269708</v>
      </c>
      <c r="UG28">
        <v>-1959532.0141584615</v>
      </c>
      <c r="UH28">
        <v>-2179024.0320602381</v>
      </c>
      <c r="UI28">
        <v>-2391377.8427247684</v>
      </c>
      <c r="UJ28">
        <v>-2662742.9129462279</v>
      </c>
      <c r="UK28">
        <v>-2998928.528617749</v>
      </c>
      <c r="UL28">
        <v>-3314705.9451314542</v>
      </c>
      <c r="UM28">
        <v>-3746370.8361936733</v>
      </c>
      <c r="UN28">
        <v>0</v>
      </c>
      <c r="UO28">
        <v>18127.243057378117</v>
      </c>
      <c r="UP28">
        <v>191408.24340683769</v>
      </c>
      <c r="UQ28">
        <v>894323.67815079109</v>
      </c>
      <c r="UR28">
        <v>1785332.8628510241</v>
      </c>
      <c r="US28">
        <v>2504089.4289484625</v>
      </c>
      <c r="UT28">
        <v>3252024.4973694859</v>
      </c>
      <c r="UU28">
        <v>3561084.2851257846</v>
      </c>
      <c r="UV28">
        <v>4562123.6270165918</v>
      </c>
      <c r="UW28">
        <v>4788794.72284259</v>
      </c>
      <c r="UX28">
        <v>5188926.1352549</v>
      </c>
      <c r="UY28">
        <v>5465498.1488306299</v>
      </c>
      <c r="UZ28">
        <v>5938047.3153330404</v>
      </c>
      <c r="VA28">
        <v>0</v>
      </c>
      <c r="VB28">
        <v>-726190.18692386546</v>
      </c>
      <c r="VC28">
        <v>-1205039.8551668124</v>
      </c>
      <c r="VD28">
        <v>-1053012.8445448335</v>
      </c>
      <c r="VE28">
        <v>-811185.05393416202</v>
      </c>
      <c r="VF28">
        <v>-681002.27699238865</v>
      </c>
      <c r="VG28">
        <v>-413463.52950423182</v>
      </c>
      <c r="VH28">
        <v>-77377.618518126081</v>
      </c>
      <c r="VI28">
        <v>266116.21462222841</v>
      </c>
      <c r="VJ28">
        <v>601340.73409389367</v>
      </c>
      <c r="VK28">
        <v>796898.3321211054</v>
      </c>
      <c r="VL28">
        <v>810080.59085564758</v>
      </c>
      <c r="VM28">
        <v>767754.82204159955</v>
      </c>
      <c r="VN28">
        <v>0</v>
      </c>
      <c r="VO28">
        <v>3010293.9794214554</v>
      </c>
      <c r="VP28">
        <v>6153018.6078247912</v>
      </c>
      <c r="VQ28">
        <v>11188157.851396682</v>
      </c>
      <c r="VR28">
        <v>17078434.566678897</v>
      </c>
      <c r="VS28">
        <v>22388234.608334672</v>
      </c>
      <c r="VT28">
        <v>27714696.511151824</v>
      </c>
      <c r="VU28">
        <v>30986166.745373014</v>
      </c>
      <c r="VV28">
        <v>37470611.401249848</v>
      </c>
      <c r="VW28">
        <v>39824178.093283206</v>
      </c>
      <c r="VX28">
        <v>43636950.366940349</v>
      </c>
      <c r="VY28">
        <v>46473363.840430953</v>
      </c>
      <c r="VZ28">
        <v>50441267.560334414</v>
      </c>
      <c r="WA28">
        <v>0</v>
      </c>
      <c r="WB28">
        <v>-1034815.6342720974</v>
      </c>
      <c r="WC28">
        <v>-1911095.2013480517</v>
      </c>
      <c r="WD28">
        <v>-2564719.157826121</v>
      </c>
      <c r="WE28">
        <v>-3058301.7472302252</v>
      </c>
      <c r="WF28">
        <v>-3584814.7713208543</v>
      </c>
      <c r="WG28">
        <v>-4123885.9528482691</v>
      </c>
      <c r="WH28">
        <v>-4913139.6004628139</v>
      </c>
      <c r="WI28">
        <v>-5249583.6314625032</v>
      </c>
      <c r="WJ28">
        <v>-5999553.4865277791</v>
      </c>
      <c r="WK28">
        <v>-6581966.3117245045</v>
      </c>
      <c r="WL28">
        <v>-7162901.8650678303</v>
      </c>
      <c r="WM28">
        <v>-7598364.4003343368</v>
      </c>
      <c r="WN28">
        <v>0</v>
      </c>
      <c r="WO28">
        <v>-3987370.1453395383</v>
      </c>
      <c r="WP28">
        <v>-6340868.0237818174</v>
      </c>
      <c r="WQ28">
        <v>-5513245.1240668241</v>
      </c>
      <c r="WR28">
        <v>-3624529.3054271825</v>
      </c>
      <c r="WS28">
        <v>-3164048.7326726709</v>
      </c>
      <c r="WT28">
        <v>-2827046.4297723891</v>
      </c>
      <c r="WU28">
        <v>-5814103.6803526813</v>
      </c>
      <c r="WV28">
        <v>-4753260.9687965922</v>
      </c>
      <c r="WW28">
        <v>-9226086.163317617</v>
      </c>
      <c r="WX28">
        <v>-11588908.343424767</v>
      </c>
      <c r="WY28">
        <v>-15594887.73245856</v>
      </c>
      <c r="WZ28">
        <v>-17467469.960092261</v>
      </c>
      <c r="XA28">
        <v>19</v>
      </c>
      <c r="XB28" t="s">
        <v>29</v>
      </c>
      <c r="XC28">
        <v>0</v>
      </c>
      <c r="XD28">
        <v>126407.65125130527</v>
      </c>
      <c r="XE28">
        <v>244435.14929705445</v>
      </c>
      <c r="XF28">
        <v>358246.37207423866</v>
      </c>
      <c r="XG28">
        <v>466750.96875003772</v>
      </c>
      <c r="XH28">
        <v>573685.34652420529</v>
      </c>
      <c r="XI28">
        <v>673009.19340125856</v>
      </c>
      <c r="XJ28">
        <v>767790.19383623428</v>
      </c>
      <c r="XK28">
        <v>854956.76827467268</v>
      </c>
      <c r="XL28">
        <v>933390.41966825537</v>
      </c>
      <c r="XM28">
        <v>1001166.2117263399</v>
      </c>
      <c r="XN28">
        <v>1060946.661733089</v>
      </c>
      <c r="XO28">
        <v>1114251.5388082722</v>
      </c>
      <c r="XP28">
        <v>0</v>
      </c>
      <c r="XQ28">
        <v>56534.480789623973</v>
      </c>
      <c r="XR28">
        <v>80303.711558854731</v>
      </c>
      <c r="XS28">
        <v>140921.80388271622</v>
      </c>
      <c r="XT28">
        <v>150407.51816843051</v>
      </c>
      <c r="XU28">
        <v>150407.51816843051</v>
      </c>
      <c r="XV28">
        <v>269332.00626927515</v>
      </c>
      <c r="XW28">
        <v>521997.32216590329</v>
      </c>
      <c r="XX28">
        <v>554965.53252697061</v>
      </c>
      <c r="XY28">
        <v>554965.53252697061</v>
      </c>
      <c r="XZ28">
        <v>560029.64402522845</v>
      </c>
      <c r="YA28">
        <v>563090.61065898323</v>
      </c>
      <c r="YB28">
        <v>566823.26616137556</v>
      </c>
      <c r="YC28">
        <v>0</v>
      </c>
      <c r="YD28">
        <v>1420082.6601137924</v>
      </c>
      <c r="YE28">
        <v>3144529.5587357683</v>
      </c>
      <c r="YF28">
        <v>4245247.1752605494</v>
      </c>
      <c r="YG28">
        <v>4911663.9976450177</v>
      </c>
      <c r="YH28">
        <v>5065868.4682466285</v>
      </c>
      <c r="YI28">
        <v>5154284.9309149273</v>
      </c>
      <c r="YJ28">
        <v>5326906.6956249615</v>
      </c>
      <c r="YK28">
        <v>5358408.1673675049</v>
      </c>
      <c r="YL28">
        <v>5379183.6775715863</v>
      </c>
      <c r="YM28">
        <v>5399959.1877756678</v>
      </c>
      <c r="YN28">
        <v>5399959.1877756678</v>
      </c>
      <c r="YO28">
        <v>5399959.1877756678</v>
      </c>
      <c r="YP28">
        <v>0</v>
      </c>
      <c r="YQ28">
        <v>114062.44499311455</v>
      </c>
      <c r="YR28">
        <v>210451.33534797389</v>
      </c>
      <c r="YS28">
        <v>311096.58908384165</v>
      </c>
      <c r="YT28">
        <v>425931.7758280139</v>
      </c>
      <c r="YU28">
        <v>569066.12939357513</v>
      </c>
      <c r="YV28">
        <v>664919.68000477157</v>
      </c>
      <c r="YW28">
        <v>773641.51680256461</v>
      </c>
      <c r="YX28">
        <v>874506.25625419372</v>
      </c>
      <c r="YY28">
        <v>940348.871247367</v>
      </c>
      <c r="YZ28">
        <v>972455.80169288232</v>
      </c>
      <c r="ZA28">
        <v>1000159.8130159751</v>
      </c>
      <c r="ZB28">
        <v>1025032.2935348914</v>
      </c>
      <c r="ZC28">
        <v>0</v>
      </c>
      <c r="ZD28">
        <v>638759.61186808755</v>
      </c>
      <c r="ZE28">
        <v>1340823.4704829045</v>
      </c>
      <c r="ZF28">
        <v>2472116.0681010252</v>
      </c>
      <c r="ZG28">
        <v>3584223.0123964013</v>
      </c>
      <c r="ZH28">
        <v>4548004.4472830547</v>
      </c>
      <c r="ZI28">
        <v>5501540.5316550359</v>
      </c>
      <c r="ZJ28">
        <v>6215060.4191871081</v>
      </c>
      <c r="ZK28">
        <v>7385919.9746249374</v>
      </c>
      <c r="ZL28">
        <v>8036701.1666849367</v>
      </c>
      <c r="ZM28">
        <v>8782938.0045463853</v>
      </c>
      <c r="ZN28">
        <v>9423126.8498276006</v>
      </c>
      <c r="ZO28">
        <v>10149271.264131051</v>
      </c>
      <c r="ZP28">
        <v>0</v>
      </c>
      <c r="ZQ28">
        <v>901914.04502893891</v>
      </c>
      <c r="ZR28">
        <v>1797056.9400481579</v>
      </c>
      <c r="ZS28">
        <v>3074226.7622434287</v>
      </c>
      <c r="ZT28">
        <v>4296571.2127579153</v>
      </c>
      <c r="ZU28">
        <v>5390264.4121576557</v>
      </c>
      <c r="ZV28">
        <v>6531811.4481097907</v>
      </c>
      <c r="ZW28">
        <v>7679038.7418734347</v>
      </c>
      <c r="ZX28">
        <v>8789286.4079843517</v>
      </c>
      <c r="ZY28">
        <v>9898913.7737520505</v>
      </c>
      <c r="ZZ28">
        <v>10865382.362859197</v>
      </c>
      <c r="AAA28">
        <v>11688072.412220562</v>
      </c>
      <c r="AAB28">
        <v>12530226.466238048</v>
      </c>
      <c r="AAC28">
        <v>0</v>
      </c>
      <c r="AAD28">
        <v>3010293.9794214554</v>
      </c>
      <c r="AAE28">
        <v>6183500.6414501667</v>
      </c>
      <c r="AAF28">
        <v>11359281.85780189</v>
      </c>
      <c r="AAG28">
        <v>17249558.573084105</v>
      </c>
      <c r="AAH28">
        <v>22559358.614739887</v>
      </c>
      <c r="AAI28">
        <v>27885820.517557036</v>
      </c>
      <c r="AAJ28">
        <v>31194432.674701918</v>
      </c>
      <c r="AAK28">
        <v>37678877.330578759</v>
      </c>
      <c r="AAL28">
        <v>40110451.019878492</v>
      </c>
      <c r="AAM28">
        <v>44014627.662191316</v>
      </c>
      <c r="AAN28">
        <v>46892817.171305932</v>
      </c>
      <c r="AAO28">
        <v>50881611.424567156</v>
      </c>
      <c r="AAP28">
        <v>0</v>
      </c>
      <c r="AAQ28">
        <v>362903.13666900864</v>
      </c>
      <c r="AAR28">
        <v>708376.0076457886</v>
      </c>
      <c r="AAS28">
        <v>1104716.8735316908</v>
      </c>
      <c r="AAT28">
        <v>1482088.5239928248</v>
      </c>
      <c r="AAU28">
        <v>1838120.8744213474</v>
      </c>
      <c r="AAV28">
        <v>2161000.7710695351</v>
      </c>
      <c r="AAW28">
        <v>2357994.7998807272</v>
      </c>
      <c r="AAX28">
        <v>2730442.8454747279</v>
      </c>
      <c r="AAY28">
        <v>2882526.5060798377</v>
      </c>
      <c r="AAZ28">
        <v>3119448.7015677169</v>
      </c>
      <c r="ABA28">
        <v>3341854.8806228647</v>
      </c>
      <c r="ABB28">
        <v>3572304.3864411386</v>
      </c>
      <c r="ABC28">
        <v>0</v>
      </c>
      <c r="ABD28">
        <v>6630958.0101353247</v>
      </c>
      <c r="ABE28">
        <v>13709476.81456667</v>
      </c>
      <c r="ABF28">
        <v>23065853.501979388</v>
      </c>
      <c r="ABG28">
        <v>32567195.58262274</v>
      </c>
      <c r="ABH28">
        <v>40694775.810934775</v>
      </c>
      <c r="ABI28">
        <v>48841719.078981631</v>
      </c>
      <c r="ABJ28">
        <v>54836862.364072852</v>
      </c>
      <c r="ABK28">
        <v>64227363.283086129</v>
      </c>
      <c r="ABL28">
        <v>68736480.967409492</v>
      </c>
      <c r="ABM28">
        <v>74716007.576384738</v>
      </c>
      <c r="ABN28">
        <v>79370027.587160692</v>
      </c>
      <c r="ABO28">
        <v>85239479.827657595</v>
      </c>
      <c r="ABQ28">
        <v>19</v>
      </c>
      <c r="ABR28" t="s">
        <v>29</v>
      </c>
      <c r="ABS28">
        <v>0</v>
      </c>
      <c r="ABT28">
        <v>-448265.67953259457</v>
      </c>
      <c r="ABU28">
        <v>-851432.69005482504</v>
      </c>
      <c r="ABV28">
        <v>-1224404.3136249592</v>
      </c>
      <c r="ABW28">
        <v>-1585484.0232987856</v>
      </c>
      <c r="ABX28">
        <v>-1969402.9729231701</v>
      </c>
      <c r="ABY28">
        <v>-2348585.5668224352</v>
      </c>
      <c r="ABZ28">
        <v>-2736617.4631479764</v>
      </c>
      <c r="ACA28">
        <v>-3121792.8980000918</v>
      </c>
      <c r="ACB28">
        <v>-3528164.1500144363</v>
      </c>
      <c r="ACC28">
        <v>-3932405.3265869264</v>
      </c>
      <c r="ACD28">
        <v>-4350280.406271915</v>
      </c>
      <c r="ACE28">
        <v>-4751969.9835814787</v>
      </c>
      <c r="ACG28">
        <v>19</v>
      </c>
      <c r="ACH28" t="s">
        <v>29</v>
      </c>
      <c r="ACI28">
        <v>48194</v>
      </c>
      <c r="ACJ28">
        <v>1302145</v>
      </c>
      <c r="ACK28">
        <v>3.7011239147713967E-2</v>
      </c>
      <c r="ACM28">
        <v>19</v>
      </c>
      <c r="ACN28" t="s">
        <v>29</v>
      </c>
      <c r="ACO28">
        <v>904</v>
      </c>
      <c r="ACP28">
        <v>575</v>
      </c>
      <c r="ACQ28">
        <v>422</v>
      </c>
      <c r="ACR28">
        <v>1205</v>
      </c>
      <c r="ACS28">
        <v>4090</v>
      </c>
      <c r="ACT28">
        <v>2898</v>
      </c>
      <c r="ACU28">
        <v>1615</v>
      </c>
      <c r="ACV28">
        <v>972</v>
      </c>
      <c r="ACW28">
        <v>627</v>
      </c>
      <c r="ACX28">
        <v>575</v>
      </c>
      <c r="ACY28">
        <v>498</v>
      </c>
      <c r="ACZ28">
        <v>413</v>
      </c>
      <c r="ADA28">
        <v>355</v>
      </c>
      <c r="ADB28">
        <v>256</v>
      </c>
      <c r="ADC28">
        <v>132</v>
      </c>
      <c r="ADD28">
        <v>110</v>
      </c>
      <c r="ADF28">
        <v>19</v>
      </c>
      <c r="ADG28" t="s">
        <v>29</v>
      </c>
      <c r="ADH28">
        <v>914</v>
      </c>
      <c r="ADI28">
        <v>576</v>
      </c>
      <c r="ADJ28">
        <v>443</v>
      </c>
      <c r="ADK28">
        <v>1642</v>
      </c>
      <c r="ADL28">
        <v>4860</v>
      </c>
      <c r="ADM28">
        <v>3276</v>
      </c>
      <c r="ADN28">
        <v>1697</v>
      </c>
      <c r="ADO28">
        <v>860</v>
      </c>
      <c r="ADP28">
        <v>594</v>
      </c>
      <c r="ADQ28">
        <v>545</v>
      </c>
      <c r="ADR28">
        <v>488</v>
      </c>
      <c r="ADS28">
        <v>432</v>
      </c>
      <c r="ADT28">
        <v>471</v>
      </c>
      <c r="ADU28">
        <v>381</v>
      </c>
      <c r="ADV28">
        <v>193</v>
      </c>
      <c r="ADW28">
        <v>263</v>
      </c>
      <c r="ADY28">
        <v>19</v>
      </c>
      <c r="ADZ28" t="s">
        <v>29</v>
      </c>
      <c r="AEA28">
        <v>-10</v>
      </c>
      <c r="AEB28">
        <v>-1</v>
      </c>
      <c r="AEC28">
        <v>-21</v>
      </c>
      <c r="AED28">
        <v>-437</v>
      </c>
      <c r="AEE28">
        <v>-770</v>
      </c>
      <c r="AEF28">
        <v>-378</v>
      </c>
      <c r="AEG28">
        <v>-82</v>
      </c>
      <c r="AEH28">
        <v>112</v>
      </c>
      <c r="AEI28">
        <v>33</v>
      </c>
      <c r="AEJ28">
        <v>30</v>
      </c>
      <c r="AEK28">
        <v>10</v>
      </c>
      <c r="AEL28">
        <v>-19</v>
      </c>
      <c r="AEM28">
        <v>-116</v>
      </c>
      <c r="AEN28">
        <v>-125</v>
      </c>
      <c r="AEO28">
        <v>-61</v>
      </c>
      <c r="AEP28">
        <v>-153</v>
      </c>
      <c r="AER28">
        <v>19</v>
      </c>
      <c r="AES28" t="s">
        <v>29</v>
      </c>
      <c r="AET28">
        <v>7025.9836209113491</v>
      </c>
      <c r="AEU28">
        <v>7177.8677662138671</v>
      </c>
      <c r="AEV28">
        <v>9015.1328738574484</v>
      </c>
      <c r="AEW28">
        <v>6405.190626202897</v>
      </c>
      <c r="AEX28">
        <v>844.77616158591911</v>
      </c>
      <c r="AEY28">
        <v>3191.5661745578154</v>
      </c>
      <c r="AEZ28">
        <v>4406.3273797554548</v>
      </c>
      <c r="AFA28">
        <v>4935.8748613498374</v>
      </c>
      <c r="AFB28">
        <v>5359.5472570600259</v>
      </c>
      <c r="AFC28">
        <v>5955.4884506661037</v>
      </c>
      <c r="AFD28">
        <v>5803.3402548244085</v>
      </c>
      <c r="AFE28">
        <v>5301.5605163438531</v>
      </c>
      <c r="AFF28">
        <v>5068.9036849178192</v>
      </c>
      <c r="AFG28">
        <v>4958.6130141854719</v>
      </c>
      <c r="AFH28">
        <v>4379.7881180446811</v>
      </c>
      <c r="AFI28">
        <v>15436.726380357928</v>
      </c>
      <c r="AFK28">
        <v>19</v>
      </c>
      <c r="AFL28" t="s">
        <v>29</v>
      </c>
      <c r="AFM28">
        <v>13003.441291056592</v>
      </c>
      <c r="AFN28">
        <v>12976.961589882407</v>
      </c>
      <c r="AFO28">
        <v>13812.894097824104</v>
      </c>
      <c r="AFP28">
        <v>8476.9426443664343</v>
      </c>
      <c r="AFQ28">
        <v>3395.2451568703927</v>
      </c>
      <c r="AFR28">
        <v>3327.0987068006107</v>
      </c>
      <c r="AFS28">
        <v>3376.7870901588831</v>
      </c>
      <c r="AFT28">
        <v>3416.5610434542496</v>
      </c>
      <c r="AFU28">
        <v>3455.8536512761284</v>
      </c>
      <c r="AFV28">
        <v>3552.2469027332772</v>
      </c>
      <c r="AFW28">
        <v>3712.9835577282984</v>
      </c>
      <c r="AFX28">
        <v>3724.4433917788933</v>
      </c>
      <c r="AFY28">
        <v>3728.0454681532174</v>
      </c>
      <c r="AFZ28">
        <v>5567.0031780893614</v>
      </c>
      <c r="AGA28">
        <v>5549.3694608850319</v>
      </c>
      <c r="AGB28">
        <v>17830.852348755852</v>
      </c>
      <c r="AGD28">
        <v>19</v>
      </c>
      <c r="AGE28" t="s">
        <v>29</v>
      </c>
      <c r="AGF28">
        <v>-5977.4576701452424</v>
      </c>
      <c r="AGG28">
        <v>-5799.0938236685397</v>
      </c>
      <c r="AGH28">
        <v>-4797.761223966656</v>
      </c>
      <c r="AGI28">
        <v>-2071.7520181635373</v>
      </c>
      <c r="AGJ28">
        <v>-2550.4689952844737</v>
      </c>
      <c r="AGK28">
        <v>-135.53253224279524</v>
      </c>
      <c r="AGL28">
        <v>1029.5402895965717</v>
      </c>
      <c r="AGM28">
        <v>1519.3138178955878</v>
      </c>
      <c r="AGN28">
        <v>1903.6936057838975</v>
      </c>
      <c r="AGO28">
        <v>2403.2415479328265</v>
      </c>
      <c r="AGP28">
        <v>2090.3566970961101</v>
      </c>
      <c r="AGQ28">
        <v>1577.1171245649598</v>
      </c>
      <c r="AGR28">
        <v>1340.8582167646018</v>
      </c>
      <c r="AGS28">
        <v>-608.39016390388952</v>
      </c>
      <c r="AGT28">
        <v>-1169.5813428403508</v>
      </c>
      <c r="AGU28">
        <v>-2394.1259683979242</v>
      </c>
    </row>
    <row r="29" spans="2:879" x14ac:dyDescent="0.25">
      <c r="C29" t="s">
        <v>30</v>
      </c>
      <c r="D29">
        <v>47377</v>
      </c>
      <c r="E29">
        <v>45487</v>
      </c>
      <c r="F29">
        <v>45443</v>
      </c>
      <c r="G29">
        <v>45343</v>
      </c>
      <c r="H29">
        <v>45226</v>
      </c>
      <c r="I29">
        <v>45100</v>
      </c>
      <c r="J29">
        <v>44931</v>
      </c>
      <c r="K29">
        <v>44729</v>
      </c>
      <c r="L29">
        <v>44527</v>
      </c>
      <c r="M29">
        <v>44306</v>
      </c>
      <c r="N29">
        <v>44102</v>
      </c>
      <c r="O29">
        <v>43913</v>
      </c>
      <c r="P29">
        <v>43763</v>
      </c>
      <c r="S29" t="s">
        <v>30</v>
      </c>
      <c r="T29">
        <v>278270</v>
      </c>
      <c r="U29">
        <v>267499</v>
      </c>
      <c r="V29">
        <v>255713</v>
      </c>
      <c r="W29">
        <v>246026</v>
      </c>
      <c r="X29">
        <v>238622</v>
      </c>
      <c r="Y29">
        <v>233617</v>
      </c>
      <c r="Z29">
        <v>231366</v>
      </c>
      <c r="AA29">
        <v>230801</v>
      </c>
      <c r="AB29">
        <v>230093</v>
      </c>
      <c r="AC29">
        <v>229284</v>
      </c>
      <c r="AD29">
        <v>228349</v>
      </c>
      <c r="AE29">
        <v>227355</v>
      </c>
      <c r="AF29">
        <v>226347</v>
      </c>
      <c r="AH29">
        <v>0</v>
      </c>
      <c r="AI29" t="s">
        <v>30</v>
      </c>
      <c r="AJ29">
        <v>61037</v>
      </c>
      <c r="AK29">
        <v>59778</v>
      </c>
      <c r="AL29">
        <v>58950</v>
      </c>
      <c r="AM29">
        <v>56838</v>
      </c>
      <c r="AN29">
        <v>54506</v>
      </c>
      <c r="AO29">
        <v>51993</v>
      </c>
      <c r="AP29">
        <v>49120</v>
      </c>
      <c r="AQ29">
        <v>47262</v>
      </c>
      <c r="AR29">
        <v>47199</v>
      </c>
      <c r="AS29">
        <v>47102</v>
      </c>
      <c r="AT29">
        <v>46990</v>
      </c>
      <c r="AU29">
        <v>46883</v>
      </c>
      <c r="AV29">
        <v>46708</v>
      </c>
      <c r="AX29">
        <v>0</v>
      </c>
      <c r="AY29" t="s">
        <v>30</v>
      </c>
      <c r="AZ29">
        <v>370716</v>
      </c>
      <c r="BA29">
        <v>371663</v>
      </c>
      <c r="BB29">
        <v>371384</v>
      </c>
      <c r="BC29">
        <v>369488</v>
      </c>
      <c r="BD29">
        <v>364522</v>
      </c>
      <c r="BE29">
        <v>356680</v>
      </c>
      <c r="BF29">
        <v>347386</v>
      </c>
      <c r="BG29">
        <v>335556</v>
      </c>
      <c r="BH29">
        <v>323151</v>
      </c>
      <c r="BI29">
        <v>311501</v>
      </c>
      <c r="BJ29">
        <v>301894</v>
      </c>
      <c r="BK29">
        <v>294472</v>
      </c>
      <c r="BL29">
        <v>289428</v>
      </c>
      <c r="BN29">
        <v>0</v>
      </c>
      <c r="BO29" t="s">
        <v>30</v>
      </c>
      <c r="BP29">
        <v>178679</v>
      </c>
      <c r="BQ29">
        <v>181607</v>
      </c>
      <c r="BR29">
        <v>183087</v>
      </c>
      <c r="BS29">
        <v>185370</v>
      </c>
      <c r="BT29">
        <v>187071</v>
      </c>
      <c r="BU29">
        <v>189402</v>
      </c>
      <c r="BV29">
        <v>189836</v>
      </c>
      <c r="BW29">
        <v>189081</v>
      </c>
      <c r="BX29">
        <v>186507</v>
      </c>
      <c r="BY29">
        <v>184153</v>
      </c>
      <c r="BZ29">
        <v>180034</v>
      </c>
      <c r="CA29">
        <v>174817</v>
      </c>
      <c r="CB29">
        <v>167947</v>
      </c>
      <c r="CD29">
        <v>0</v>
      </c>
      <c r="CE29" t="s">
        <v>30</v>
      </c>
      <c r="CF29">
        <v>175405</v>
      </c>
      <c r="CG29">
        <v>175789</v>
      </c>
      <c r="CH29">
        <v>178138</v>
      </c>
      <c r="CI29">
        <v>180699</v>
      </c>
      <c r="CJ29">
        <v>183626</v>
      </c>
      <c r="CK29">
        <v>185078</v>
      </c>
      <c r="CL29">
        <v>187377</v>
      </c>
      <c r="CM29">
        <v>189086</v>
      </c>
      <c r="CN29">
        <v>191376</v>
      </c>
      <c r="CO29">
        <v>191820</v>
      </c>
      <c r="CP29">
        <v>191033</v>
      </c>
      <c r="CQ29">
        <v>188500</v>
      </c>
      <c r="CR29">
        <v>186149</v>
      </c>
      <c r="CT29">
        <v>0</v>
      </c>
      <c r="CU29" t="s">
        <v>30</v>
      </c>
      <c r="CV29">
        <v>311023</v>
      </c>
      <c r="CW29">
        <v>305966</v>
      </c>
      <c r="CX29">
        <v>302391</v>
      </c>
      <c r="CY29">
        <v>299967</v>
      </c>
      <c r="CZ29">
        <v>300666</v>
      </c>
      <c r="DA29">
        <v>301519</v>
      </c>
      <c r="DB29">
        <v>303269</v>
      </c>
      <c r="DC29">
        <v>307061</v>
      </c>
      <c r="DD29">
        <v>311009</v>
      </c>
      <c r="DE29">
        <v>314622</v>
      </c>
      <c r="DF29">
        <v>317781</v>
      </c>
      <c r="DG29">
        <v>321458</v>
      </c>
      <c r="DH29">
        <v>322669</v>
      </c>
      <c r="DJ29">
        <v>0</v>
      </c>
      <c r="DK29" t="s">
        <v>30</v>
      </c>
      <c r="DL29">
        <v>2867406</v>
      </c>
      <c r="DM29">
        <v>2862313</v>
      </c>
      <c r="DN29">
        <v>2855729</v>
      </c>
      <c r="DO29">
        <v>2847536</v>
      </c>
      <c r="DP29">
        <v>2839603</v>
      </c>
      <c r="DQ29">
        <v>2836072</v>
      </c>
      <c r="DR29">
        <v>2829718</v>
      </c>
      <c r="DS29">
        <v>2822699</v>
      </c>
      <c r="DT29">
        <v>2815331</v>
      </c>
      <c r="DU29">
        <v>2809002</v>
      </c>
      <c r="DV29">
        <v>2803454</v>
      </c>
      <c r="DW29">
        <v>2798846</v>
      </c>
      <c r="DX29">
        <v>2797162</v>
      </c>
      <c r="DZ29">
        <v>0</v>
      </c>
      <c r="EA29" t="s">
        <v>30</v>
      </c>
      <c r="EB29">
        <v>689053</v>
      </c>
      <c r="EC29">
        <v>703088</v>
      </c>
      <c r="ED29">
        <v>704963</v>
      </c>
      <c r="EE29">
        <v>700467</v>
      </c>
      <c r="EF29">
        <v>692629</v>
      </c>
      <c r="EG29">
        <v>681997</v>
      </c>
      <c r="EH29">
        <v>675205</v>
      </c>
      <c r="EI29">
        <v>671102</v>
      </c>
      <c r="EJ29">
        <v>669941</v>
      </c>
      <c r="EK29">
        <v>667239</v>
      </c>
      <c r="EL29">
        <v>667760</v>
      </c>
      <c r="EM29">
        <v>666830</v>
      </c>
      <c r="EN29">
        <v>664917</v>
      </c>
      <c r="EP29">
        <v>0</v>
      </c>
      <c r="EQ29" t="s">
        <v>30</v>
      </c>
      <c r="ER29">
        <v>362353</v>
      </c>
      <c r="ES29">
        <v>371685</v>
      </c>
      <c r="ET29">
        <v>391524</v>
      </c>
      <c r="EU29">
        <v>418126</v>
      </c>
      <c r="EV29">
        <v>444382</v>
      </c>
      <c r="EW29">
        <v>468555</v>
      </c>
      <c r="EX29">
        <v>489743</v>
      </c>
      <c r="EY29">
        <v>512646</v>
      </c>
      <c r="EZ29">
        <v>522120</v>
      </c>
      <c r="FA29">
        <v>544815</v>
      </c>
      <c r="FB29">
        <v>558299</v>
      </c>
      <c r="FC29">
        <v>570686</v>
      </c>
      <c r="FD29">
        <v>574324</v>
      </c>
      <c r="FF29">
        <v>0</v>
      </c>
      <c r="FG29" t="s">
        <v>30</v>
      </c>
      <c r="FH29">
        <v>146811</v>
      </c>
      <c r="FI29">
        <v>149649</v>
      </c>
      <c r="FJ29">
        <v>153297</v>
      </c>
      <c r="FK29">
        <v>156526</v>
      </c>
      <c r="FL29">
        <v>160919</v>
      </c>
      <c r="FM29">
        <v>166702</v>
      </c>
      <c r="FN29">
        <v>173211</v>
      </c>
      <c r="FO29">
        <v>175012</v>
      </c>
      <c r="FP29">
        <v>187028</v>
      </c>
      <c r="FQ29">
        <v>187025</v>
      </c>
      <c r="FR29">
        <v>193010</v>
      </c>
      <c r="FS29">
        <v>200068</v>
      </c>
      <c r="FT29">
        <v>214713</v>
      </c>
      <c r="FV29">
        <v>0</v>
      </c>
      <c r="FW29" t="s">
        <v>30</v>
      </c>
      <c r="FX29">
        <v>5488130</v>
      </c>
      <c r="FY29">
        <v>5494524</v>
      </c>
      <c r="FZ29">
        <v>5500619</v>
      </c>
      <c r="GA29">
        <v>5506386</v>
      </c>
      <c r="GB29">
        <v>5511772</v>
      </c>
      <c r="GC29">
        <v>5516715</v>
      </c>
      <c r="GD29">
        <v>5521162</v>
      </c>
      <c r="GE29">
        <v>5525035</v>
      </c>
      <c r="GF29">
        <v>5528282</v>
      </c>
      <c r="GG29">
        <v>5530869</v>
      </c>
      <c r="GH29">
        <v>5532706</v>
      </c>
      <c r="GI29">
        <v>5533828</v>
      </c>
      <c r="GJ29">
        <v>5534127</v>
      </c>
      <c r="GL29">
        <v>0</v>
      </c>
      <c r="GM29" t="s">
        <v>30</v>
      </c>
      <c r="GN29">
        <v>60256</v>
      </c>
      <c r="GO29">
        <v>59626</v>
      </c>
      <c r="GP29">
        <v>59111</v>
      </c>
      <c r="GQ29">
        <v>59398</v>
      </c>
      <c r="GR29">
        <v>58246</v>
      </c>
      <c r="GS29">
        <v>58354</v>
      </c>
      <c r="GT29">
        <v>57335</v>
      </c>
      <c r="GU29">
        <v>56390</v>
      </c>
      <c r="GV29">
        <v>56785</v>
      </c>
      <c r="GW29">
        <v>57444</v>
      </c>
      <c r="GX29">
        <v>58198</v>
      </c>
      <c r="GY29">
        <v>57548</v>
      </c>
      <c r="GZ29">
        <v>59924</v>
      </c>
      <c r="HA29">
        <v>61351</v>
      </c>
      <c r="HB29">
        <v>63723</v>
      </c>
      <c r="HC29">
        <v>65795</v>
      </c>
      <c r="HD29">
        <v>65607</v>
      </c>
      <c r="HE29">
        <v>67688</v>
      </c>
      <c r="HF29">
        <v>66631</v>
      </c>
      <c r="HG29">
        <v>67188</v>
      </c>
      <c r="HH29">
        <v>65393</v>
      </c>
      <c r="HI29">
        <v>65587</v>
      </c>
      <c r="HJ29">
        <v>62511</v>
      </c>
      <c r="HK29">
        <v>63642</v>
      </c>
      <c r="HL29">
        <v>65990</v>
      </c>
      <c r="HM29">
        <v>68633</v>
      </c>
      <c r="HN29">
        <v>70410</v>
      </c>
      <c r="HO29">
        <v>69999</v>
      </c>
      <c r="HP29">
        <v>67281</v>
      </c>
      <c r="HQ29">
        <v>66730</v>
      </c>
      <c r="HR29">
        <v>66655</v>
      </c>
      <c r="HS29">
        <v>66877</v>
      </c>
      <c r="HT29">
        <v>67846</v>
      </c>
      <c r="HU29">
        <v>68151</v>
      </c>
      <c r="HV29">
        <v>66786</v>
      </c>
      <c r="HW29">
        <v>63853</v>
      </c>
      <c r="HX29">
        <v>58099</v>
      </c>
      <c r="HY29">
        <v>60237</v>
      </c>
      <c r="HZ29">
        <v>62274</v>
      </c>
      <c r="IA29">
        <v>64526</v>
      </c>
      <c r="IB29">
        <v>65890</v>
      </c>
      <c r="IC29">
        <v>70719</v>
      </c>
      <c r="ID29">
        <v>72870</v>
      </c>
      <c r="IE29">
        <v>73439</v>
      </c>
      <c r="IF29">
        <v>73762</v>
      </c>
      <c r="IG29">
        <v>75295</v>
      </c>
      <c r="IH29">
        <v>76246</v>
      </c>
      <c r="II29">
        <v>75271</v>
      </c>
      <c r="IJ29">
        <v>74910</v>
      </c>
      <c r="IK29">
        <v>74695</v>
      </c>
      <c r="IL29">
        <v>74388</v>
      </c>
      <c r="IM29">
        <v>72099</v>
      </c>
      <c r="IN29">
        <v>75368</v>
      </c>
      <c r="IO29">
        <v>77465</v>
      </c>
      <c r="IP29">
        <v>76815</v>
      </c>
      <c r="IQ29">
        <v>76831</v>
      </c>
      <c r="IR29">
        <v>75917</v>
      </c>
      <c r="IS29">
        <v>78608</v>
      </c>
      <c r="IT29">
        <v>75967</v>
      </c>
      <c r="IU29">
        <v>78766</v>
      </c>
      <c r="IV29">
        <v>80904</v>
      </c>
      <c r="IW29">
        <v>82314</v>
      </c>
      <c r="IX29">
        <v>81724</v>
      </c>
      <c r="IY29">
        <v>79357</v>
      </c>
      <c r="IZ29">
        <v>70487</v>
      </c>
      <c r="JA29">
        <v>56360</v>
      </c>
      <c r="JB29">
        <v>53230</v>
      </c>
      <c r="JC29">
        <v>42449</v>
      </c>
      <c r="JD29">
        <v>61421</v>
      </c>
      <c r="JE29">
        <v>43359</v>
      </c>
      <c r="JF29">
        <v>49911</v>
      </c>
      <c r="JG29">
        <v>47725</v>
      </c>
      <c r="JH29">
        <v>44316</v>
      </c>
      <c r="JI29">
        <v>41323</v>
      </c>
      <c r="JJ29">
        <v>40643</v>
      </c>
      <c r="JK29">
        <v>37936</v>
      </c>
      <c r="JL29">
        <v>34987</v>
      </c>
      <c r="JM29">
        <v>35794</v>
      </c>
      <c r="JN29">
        <v>35329</v>
      </c>
      <c r="JO29">
        <v>34768</v>
      </c>
      <c r="JP29">
        <v>32583</v>
      </c>
      <c r="JQ29">
        <v>30284</v>
      </c>
      <c r="JR29">
        <v>27195</v>
      </c>
      <c r="JS29">
        <v>24927</v>
      </c>
      <c r="JT29">
        <v>22985</v>
      </c>
      <c r="JU29">
        <v>19789</v>
      </c>
      <c r="JV29">
        <v>17867</v>
      </c>
      <c r="JW29">
        <v>14825</v>
      </c>
      <c r="JX29">
        <v>12965</v>
      </c>
      <c r="JY29">
        <v>11021</v>
      </c>
      <c r="JZ29">
        <v>6879</v>
      </c>
      <c r="KA29">
        <v>6433</v>
      </c>
      <c r="KB29">
        <v>5126</v>
      </c>
      <c r="KC29">
        <v>3768</v>
      </c>
      <c r="KD29">
        <v>2881</v>
      </c>
      <c r="KE29">
        <v>2199</v>
      </c>
      <c r="KF29">
        <v>1478</v>
      </c>
      <c r="KG29">
        <v>1075</v>
      </c>
      <c r="KH29">
        <v>687</v>
      </c>
      <c r="KI29">
        <v>428</v>
      </c>
      <c r="KJ29">
        <v>562</v>
      </c>
      <c r="KL29">
        <v>0</v>
      </c>
      <c r="KM29" t="s">
        <v>30</v>
      </c>
      <c r="KN29">
        <v>47377</v>
      </c>
      <c r="KO29">
        <v>50638</v>
      </c>
      <c r="KP29">
        <v>53483</v>
      </c>
      <c r="KQ29">
        <v>56129</v>
      </c>
      <c r="KR29">
        <v>58490</v>
      </c>
      <c r="KS29">
        <v>59530</v>
      </c>
      <c r="KT29">
        <v>61037</v>
      </c>
      <c r="KU29">
        <v>61552</v>
      </c>
      <c r="KV29">
        <v>62788</v>
      </c>
      <c r="KW29">
        <v>62422</v>
      </c>
      <c r="KX29">
        <v>61681</v>
      </c>
      <c r="KY29">
        <v>61039</v>
      </c>
      <c r="KZ29">
        <v>61234</v>
      </c>
      <c r="LA29">
        <v>59872</v>
      </c>
      <c r="LB29">
        <v>60009</v>
      </c>
      <c r="LC29">
        <v>58798</v>
      </c>
      <c r="LD29">
        <v>57801</v>
      </c>
      <c r="LE29">
        <v>58309</v>
      </c>
      <c r="LF29">
        <v>59295</v>
      </c>
      <c r="LG29">
        <v>60411</v>
      </c>
      <c r="LH29">
        <v>59372</v>
      </c>
      <c r="LI29">
        <v>61665</v>
      </c>
      <c r="LJ29">
        <v>63468</v>
      </c>
      <c r="LK29">
        <v>66107</v>
      </c>
      <c r="LL29">
        <v>68471</v>
      </c>
      <c r="LM29">
        <v>68743</v>
      </c>
      <c r="LN29">
        <v>71430</v>
      </c>
      <c r="LO29">
        <v>70796</v>
      </c>
      <c r="LP29">
        <v>71791</v>
      </c>
      <c r="LQ29">
        <v>70338</v>
      </c>
      <c r="LR29">
        <v>70515</v>
      </c>
      <c r="LS29">
        <v>67280</v>
      </c>
      <c r="LT29">
        <v>68208</v>
      </c>
      <c r="LU29">
        <v>70291</v>
      </c>
      <c r="LV29">
        <v>72298</v>
      </c>
      <c r="LW29">
        <v>73613</v>
      </c>
      <c r="LX29">
        <v>72757</v>
      </c>
      <c r="LY29">
        <v>69773</v>
      </c>
      <c r="LZ29">
        <v>69188</v>
      </c>
      <c r="MA29">
        <v>68539</v>
      </c>
      <c r="MB29">
        <v>68689</v>
      </c>
      <c r="MC29">
        <v>69340</v>
      </c>
      <c r="MD29">
        <v>69558</v>
      </c>
      <c r="ME29">
        <v>68039</v>
      </c>
      <c r="MF29">
        <v>64883</v>
      </c>
      <c r="MG29">
        <v>59048</v>
      </c>
      <c r="MH29">
        <v>60998</v>
      </c>
      <c r="MI29">
        <v>62767</v>
      </c>
      <c r="MJ29">
        <v>64750</v>
      </c>
      <c r="MK29">
        <v>66059</v>
      </c>
      <c r="ML29">
        <v>70645</v>
      </c>
      <c r="MM29">
        <v>72279</v>
      </c>
      <c r="MN29">
        <v>72606</v>
      </c>
      <c r="MO29">
        <v>72740</v>
      </c>
      <c r="MP29">
        <v>74067</v>
      </c>
      <c r="MQ29">
        <v>74721</v>
      </c>
      <c r="MR29">
        <v>73737</v>
      </c>
      <c r="MS29">
        <v>73203</v>
      </c>
      <c r="MT29">
        <v>72585</v>
      </c>
      <c r="MU29">
        <v>72017</v>
      </c>
      <c r="MV29">
        <v>69447</v>
      </c>
      <c r="MW29">
        <v>72171</v>
      </c>
      <c r="MX29">
        <v>73780</v>
      </c>
      <c r="MY29">
        <v>72758</v>
      </c>
      <c r="MZ29">
        <v>72488</v>
      </c>
      <c r="NA29">
        <v>71016</v>
      </c>
      <c r="NB29">
        <v>73080</v>
      </c>
      <c r="NC29">
        <v>70205</v>
      </c>
      <c r="ND29">
        <v>72190</v>
      </c>
      <c r="NE29">
        <v>73757</v>
      </c>
      <c r="NF29">
        <v>74398</v>
      </c>
      <c r="NG29">
        <v>73289</v>
      </c>
      <c r="NH29">
        <v>70398</v>
      </c>
      <c r="NI29">
        <v>61959</v>
      </c>
      <c r="NJ29">
        <v>48761</v>
      </c>
      <c r="NK29">
        <v>45700</v>
      </c>
      <c r="NL29">
        <v>35906</v>
      </c>
      <c r="NM29">
        <v>51235</v>
      </c>
      <c r="NN29">
        <v>35280</v>
      </c>
      <c r="NO29">
        <v>39944</v>
      </c>
      <c r="NP29">
        <v>37076</v>
      </c>
      <c r="NQ29">
        <v>33298</v>
      </c>
      <c r="NR29">
        <v>30001</v>
      </c>
      <c r="NS29">
        <v>28462</v>
      </c>
      <c r="NT29">
        <v>25451</v>
      </c>
      <c r="NU29">
        <v>22097</v>
      </c>
      <c r="NV29">
        <v>21180</v>
      </c>
      <c r="NW29">
        <v>19491</v>
      </c>
      <c r="NX29">
        <v>17772</v>
      </c>
      <c r="NY29">
        <v>15011</v>
      </c>
      <c r="NZ29">
        <v>12556</v>
      </c>
      <c r="OA29">
        <v>9852</v>
      </c>
      <c r="OB29">
        <v>7898</v>
      </c>
      <c r="OC29">
        <v>6392</v>
      </c>
      <c r="OD29">
        <v>4705</v>
      </c>
      <c r="OE29">
        <v>3471</v>
      </c>
      <c r="OF29">
        <v>2345</v>
      </c>
      <c r="OG29">
        <v>1562</v>
      </c>
      <c r="OH29">
        <v>1066</v>
      </c>
      <c r="OI29">
        <v>529</v>
      </c>
      <c r="OJ29">
        <v>884</v>
      </c>
      <c r="OL29">
        <v>0</v>
      </c>
      <c r="OM29" t="s">
        <v>30</v>
      </c>
      <c r="ON29">
        <v>43763</v>
      </c>
      <c r="OO29">
        <v>44258</v>
      </c>
      <c r="OP29">
        <v>44804</v>
      </c>
      <c r="OQ29">
        <v>45285</v>
      </c>
      <c r="OR29">
        <v>45757</v>
      </c>
      <c r="OS29">
        <v>46243</v>
      </c>
      <c r="OT29">
        <v>46708</v>
      </c>
      <c r="OU29">
        <v>47116</v>
      </c>
      <c r="OV29">
        <v>47512</v>
      </c>
      <c r="OW29">
        <v>47824</v>
      </c>
      <c r="OX29">
        <v>48136</v>
      </c>
      <c r="OY29">
        <v>48415</v>
      </c>
      <c r="OZ29">
        <v>50425</v>
      </c>
      <c r="PA29">
        <v>53404</v>
      </c>
      <c r="PB29">
        <v>56021</v>
      </c>
      <c r="PC29">
        <v>58522</v>
      </c>
      <c r="PD29">
        <v>60790</v>
      </c>
      <c r="PE29">
        <v>61862</v>
      </c>
      <c r="PF29">
        <v>63497</v>
      </c>
      <c r="PG29">
        <v>63994</v>
      </c>
      <c r="PH29">
        <v>65169</v>
      </c>
      <c r="PI29">
        <v>64885</v>
      </c>
      <c r="PJ29">
        <v>64431</v>
      </c>
      <c r="PK29">
        <v>64190</v>
      </c>
      <c r="PL29">
        <v>64869</v>
      </c>
      <c r="PM29">
        <v>64066</v>
      </c>
      <c r="PN29">
        <v>64716</v>
      </c>
      <c r="PO29">
        <v>64061</v>
      </c>
      <c r="PP29">
        <v>63508</v>
      </c>
      <c r="PQ29">
        <v>64291</v>
      </c>
      <c r="PR29">
        <v>65301</v>
      </c>
      <c r="PS29">
        <v>66562</v>
      </c>
      <c r="PT29">
        <v>65836</v>
      </c>
      <c r="PU29">
        <v>67956</v>
      </c>
      <c r="PV29">
        <v>69491</v>
      </c>
      <c r="PW29">
        <v>71601</v>
      </c>
      <c r="PX29">
        <v>73374</v>
      </c>
      <c r="PY29">
        <v>73242</v>
      </c>
      <c r="PZ29">
        <v>75246</v>
      </c>
      <c r="QA29">
        <v>74244</v>
      </c>
      <c r="QB29">
        <v>74801</v>
      </c>
      <c r="QC29">
        <v>73065</v>
      </c>
      <c r="QD29">
        <v>72843</v>
      </c>
      <c r="QE29">
        <v>69499</v>
      </c>
      <c r="QF29">
        <v>70036</v>
      </c>
      <c r="QG29">
        <v>71664</v>
      </c>
      <c r="QH29">
        <v>73200</v>
      </c>
      <c r="QI29">
        <v>74245</v>
      </c>
      <c r="QJ29">
        <v>73161</v>
      </c>
      <c r="QK29">
        <v>70119</v>
      </c>
      <c r="QL29">
        <v>69359</v>
      </c>
      <c r="QM29">
        <v>68464</v>
      </c>
      <c r="QN29">
        <v>68384</v>
      </c>
      <c r="QO29">
        <v>68778</v>
      </c>
      <c r="QP29">
        <v>68774</v>
      </c>
      <c r="QQ29">
        <v>67132</v>
      </c>
      <c r="QR29">
        <v>63913</v>
      </c>
      <c r="QS29">
        <v>58183</v>
      </c>
      <c r="QT29">
        <v>59809</v>
      </c>
      <c r="QU29">
        <v>61230</v>
      </c>
      <c r="QV29">
        <v>62850</v>
      </c>
      <c r="QW29">
        <v>63775</v>
      </c>
      <c r="QX29">
        <v>67755</v>
      </c>
      <c r="QY29">
        <v>68920</v>
      </c>
      <c r="QZ29">
        <v>68839</v>
      </c>
      <c r="RA29">
        <v>68559</v>
      </c>
      <c r="RB29">
        <v>69313</v>
      </c>
      <c r="RC29">
        <v>69510</v>
      </c>
      <c r="RD29">
        <v>68161</v>
      </c>
      <c r="RE29">
        <v>67188</v>
      </c>
      <c r="RF29">
        <v>66121</v>
      </c>
      <c r="RG29">
        <v>65086</v>
      </c>
      <c r="RH29">
        <v>62220</v>
      </c>
      <c r="RI29">
        <v>64032</v>
      </c>
      <c r="RJ29">
        <v>64727</v>
      </c>
      <c r="RK29">
        <v>63075</v>
      </c>
      <c r="RL29">
        <v>62141</v>
      </c>
      <c r="RM29">
        <v>59954</v>
      </c>
      <c r="RN29">
        <v>60601</v>
      </c>
      <c r="RO29">
        <v>57059</v>
      </c>
      <c r="RP29">
        <v>57313</v>
      </c>
      <c r="RQ29">
        <v>56939</v>
      </c>
      <c r="RR29">
        <v>55699</v>
      </c>
      <c r="RS29">
        <v>52843</v>
      </c>
      <c r="RT29">
        <v>48700</v>
      </c>
      <c r="RU29">
        <v>40663</v>
      </c>
      <c r="RV29">
        <v>30229</v>
      </c>
      <c r="RW29">
        <v>26317</v>
      </c>
      <c r="RX29">
        <v>19002</v>
      </c>
      <c r="RY29">
        <v>24549</v>
      </c>
      <c r="RZ29">
        <v>15104</v>
      </c>
      <c r="SA29">
        <v>15061</v>
      </c>
      <c r="SB29">
        <v>12035</v>
      </c>
      <c r="SC29">
        <v>9133</v>
      </c>
      <c r="SD29">
        <v>6765</v>
      </c>
      <c r="SE29">
        <v>5184</v>
      </c>
      <c r="SF29">
        <v>3640</v>
      </c>
      <c r="SG29">
        <v>2392</v>
      </c>
      <c r="SH29">
        <v>1734</v>
      </c>
      <c r="SI29">
        <v>1162</v>
      </c>
      <c r="SJ29">
        <v>1743</v>
      </c>
      <c r="SM29" t="s">
        <v>33</v>
      </c>
      <c r="SN29">
        <v>0</v>
      </c>
      <c r="SO29">
        <v>-4180337.8123292513</v>
      </c>
      <c r="SP29">
        <v>-8187738.8672454078</v>
      </c>
      <c r="SQ29">
        <v>-12066206.938964657</v>
      </c>
      <c r="SR29">
        <v>-15863014.173612313</v>
      </c>
      <c r="SS29">
        <v>-19625542.566996709</v>
      </c>
      <c r="ST29">
        <v>-23387151.749727245</v>
      </c>
      <c r="SU29">
        <v>-27195676.120556265</v>
      </c>
      <c r="SV29">
        <v>-31048221.126760893</v>
      </c>
      <c r="SW29">
        <v>-34961022.709241599</v>
      </c>
      <c r="SX29">
        <v>-39015799.572546676</v>
      </c>
      <c r="SY29">
        <v>-43165848.760240667</v>
      </c>
      <c r="SZ29">
        <v>-47488575.306432173</v>
      </c>
      <c r="TA29">
        <v>0</v>
      </c>
      <c r="TB29">
        <v>-114375060.48033786</v>
      </c>
      <c r="TC29">
        <v>-222357604.338669</v>
      </c>
      <c r="TD29">
        <v>-320008494.16074973</v>
      </c>
      <c r="TE29">
        <v>-399076350.29153842</v>
      </c>
      <c r="TF29">
        <v>-458516854.63735366</v>
      </c>
      <c r="TG29">
        <v>-496630345.66074717</v>
      </c>
      <c r="TH29">
        <v>-513590846.6458329</v>
      </c>
      <c r="TI29">
        <v>-521835075.61972058</v>
      </c>
      <c r="TJ29">
        <v>-531397786.19914556</v>
      </c>
      <c r="TK29">
        <v>-542030646.10666382</v>
      </c>
      <c r="TL29">
        <v>-553065912.68473101</v>
      </c>
      <c r="TM29">
        <v>-564280895.91598582</v>
      </c>
      <c r="TN29">
        <v>0</v>
      </c>
      <c r="TO29">
        <v>33320684.722922288</v>
      </c>
      <c r="TP29">
        <v>49622507.544291504</v>
      </c>
      <c r="TQ29">
        <v>60267134.160287142</v>
      </c>
      <c r="TR29">
        <v>38446290.099859849</v>
      </c>
      <c r="TS29">
        <v>-6782709.9737386554</v>
      </c>
      <c r="TT29">
        <v>-79994891.243757039</v>
      </c>
      <c r="TU29">
        <v>-189144405.05739915</v>
      </c>
      <c r="TV29">
        <v>-318310108.60960209</v>
      </c>
      <c r="TW29">
        <v>-445532760.33723044</v>
      </c>
      <c r="TX29">
        <v>-573700558.03170824</v>
      </c>
      <c r="TY29">
        <v>-698723012.5978694</v>
      </c>
      <c r="TZ29">
        <v>-816082686.80915725</v>
      </c>
      <c r="UA29">
        <v>0</v>
      </c>
      <c r="UB29">
        <v>4053063.4405384976</v>
      </c>
      <c r="UC29">
        <v>7638077.5603560181</v>
      </c>
      <c r="UD29">
        <v>11593004.167298488</v>
      </c>
      <c r="UE29">
        <v>16313192.594894839</v>
      </c>
      <c r="UF29">
        <v>20636280.75398754</v>
      </c>
      <c r="UG29">
        <v>24272196.549422111</v>
      </c>
      <c r="UH29">
        <v>27154370.592586871</v>
      </c>
      <c r="UI29">
        <v>30071056.074680708</v>
      </c>
      <c r="UJ29">
        <v>31240788.128151689</v>
      </c>
      <c r="UK29">
        <v>32207020.291722521</v>
      </c>
      <c r="UL29">
        <v>32044184.812948707</v>
      </c>
      <c r="UM29">
        <v>30549277.524206638</v>
      </c>
      <c r="UN29">
        <v>0</v>
      </c>
      <c r="UO29">
        <v>18816814.553439591</v>
      </c>
      <c r="UP29">
        <v>46419107.710129879</v>
      </c>
      <c r="UQ29">
        <v>77848452.348806411</v>
      </c>
      <c r="UR29">
        <v>110693547.77144</v>
      </c>
      <c r="US29">
        <v>143231565.12664834</v>
      </c>
      <c r="UT29">
        <v>175751092.11584261</v>
      </c>
      <c r="UU29">
        <v>199327518.31275988</v>
      </c>
      <c r="UV29">
        <v>235959909.14783704</v>
      </c>
      <c r="UW29">
        <v>255580778.3223249</v>
      </c>
      <c r="UX29">
        <v>281526388.81822014</v>
      </c>
      <c r="UY29">
        <v>308477492.93324858</v>
      </c>
      <c r="UZ29">
        <v>345144520.59778547</v>
      </c>
      <c r="VA29">
        <v>0</v>
      </c>
      <c r="VB29">
        <v>30825909.407630075</v>
      </c>
      <c r="VC29">
        <v>68358729.209413961</v>
      </c>
      <c r="VD29">
        <v>109982654.07413954</v>
      </c>
      <c r="VE29">
        <v>150216806.06622365</v>
      </c>
      <c r="VF29">
        <v>187438189.05984229</v>
      </c>
      <c r="VG29">
        <v>227523898.33866784</v>
      </c>
      <c r="VH29">
        <v>267722258.25077459</v>
      </c>
      <c r="VI29">
        <v>306112412.75182539</v>
      </c>
      <c r="VJ29">
        <v>344519052.17019975</v>
      </c>
      <c r="VK29">
        <v>379636236.56137151</v>
      </c>
      <c r="VL29">
        <v>412973982.52506995</v>
      </c>
      <c r="VM29">
        <v>443411313.58375335</v>
      </c>
      <c r="VN29">
        <v>0</v>
      </c>
      <c r="VO29">
        <v>76875967.833369985</v>
      </c>
      <c r="VP29">
        <v>191717641.3214213</v>
      </c>
      <c r="VQ29">
        <v>321833351.40726441</v>
      </c>
      <c r="VR29">
        <v>461708982.31749821</v>
      </c>
      <c r="VS29">
        <v>608060475.91178691</v>
      </c>
      <c r="VT29">
        <v>755013012.54527414</v>
      </c>
      <c r="VU29">
        <v>856006356.90167034</v>
      </c>
      <c r="VV29">
        <v>1028283624.275157</v>
      </c>
      <c r="VW29">
        <v>1109193639.0394487</v>
      </c>
      <c r="VX29">
        <v>1228193177.4485765</v>
      </c>
      <c r="VY29">
        <v>1353746350.132761</v>
      </c>
      <c r="VZ29">
        <v>1534396867.0498395</v>
      </c>
      <c r="WA29">
        <v>0</v>
      </c>
      <c r="WB29">
        <v>2542606.1206289083</v>
      </c>
      <c r="WC29">
        <v>8873186.3829083201</v>
      </c>
      <c r="WD29">
        <v>15527850.413568038</v>
      </c>
      <c r="WE29">
        <v>23330533.519239493</v>
      </c>
      <c r="WF29">
        <v>31153579.363639165</v>
      </c>
      <c r="WG29">
        <v>37320456.69507958</v>
      </c>
      <c r="WH29">
        <v>36838918.755924508</v>
      </c>
      <c r="WI29">
        <v>44726720.589283437</v>
      </c>
      <c r="WJ29">
        <v>41470638.325536296</v>
      </c>
      <c r="WK29">
        <v>43196631.631654836</v>
      </c>
      <c r="WL29">
        <v>46199261.888643883</v>
      </c>
      <c r="WM29">
        <v>56913610.371786393</v>
      </c>
      <c r="WN29">
        <v>0</v>
      </c>
      <c r="WO29">
        <v>47879647.785862282</v>
      </c>
      <c r="WP29">
        <v>142083906.52260667</v>
      </c>
      <c r="WQ29">
        <v>264977745.47164965</v>
      </c>
      <c r="WR29">
        <v>385769987.90400529</v>
      </c>
      <c r="WS29">
        <v>505594983.03781569</v>
      </c>
      <c r="WT29">
        <v>619868267.59005511</v>
      </c>
      <c r="WU29">
        <v>657118494.98992825</v>
      </c>
      <c r="WV29">
        <v>773960317.48269999</v>
      </c>
      <c r="WW29">
        <v>770113326.74004316</v>
      </c>
      <c r="WX29">
        <v>810012451.04062653</v>
      </c>
      <c r="WY29">
        <v>858486498.24983132</v>
      </c>
      <c r="WZ29">
        <v>982563431.09579575</v>
      </c>
      <c r="XB29" t="s">
        <v>33</v>
      </c>
      <c r="XC29">
        <v>0</v>
      </c>
      <c r="XD29">
        <v>7998257.483293633</v>
      </c>
      <c r="XE29">
        <v>15603461.971667951</v>
      </c>
      <c r="XF29">
        <v>22856193.061118588</v>
      </c>
      <c r="XG29">
        <v>29785815.24842089</v>
      </c>
      <c r="XH29">
        <v>36412443.798215143</v>
      </c>
      <c r="XI29">
        <v>42750038.535520412</v>
      </c>
      <c r="XJ29">
        <v>48797342.506051742</v>
      </c>
      <c r="XK29">
        <v>54560426.931039661</v>
      </c>
      <c r="XL29">
        <v>60034036.502251834</v>
      </c>
      <c r="XM29">
        <v>65237284.150276259</v>
      </c>
      <c r="XN29">
        <v>70174692.619050741</v>
      </c>
      <c r="XO29">
        <v>74831193.307569876</v>
      </c>
      <c r="XP29">
        <v>0</v>
      </c>
      <c r="XQ29">
        <v>1098988.8987758337</v>
      </c>
      <c r="XR29">
        <v>1497015.2897282385</v>
      </c>
      <c r="XS29">
        <v>2212377.1136848847</v>
      </c>
      <c r="XT29">
        <v>2418530.4159200913</v>
      </c>
      <c r="XU29">
        <v>2601004.5707159354</v>
      </c>
      <c r="XV29">
        <v>3615290.3510507466</v>
      </c>
      <c r="XW29">
        <v>6689735.413591939</v>
      </c>
      <c r="XX29">
        <v>12444193.615945814</v>
      </c>
      <c r="XY29">
        <v>16204748.582680067</v>
      </c>
      <c r="XZ29">
        <v>18149409.560707711</v>
      </c>
      <c r="YA29">
        <v>19024703.915489729</v>
      </c>
      <c r="YB29">
        <v>19378281.526573256</v>
      </c>
      <c r="YC29">
        <v>0</v>
      </c>
      <c r="YD29">
        <v>61525120.939681634</v>
      </c>
      <c r="YE29">
        <v>113893850.53664097</v>
      </c>
      <c r="YF29">
        <v>161293352.03162295</v>
      </c>
      <c r="YG29">
        <v>190710027.26598299</v>
      </c>
      <c r="YH29">
        <v>212018829.07338244</v>
      </c>
      <c r="YI29">
        <v>222244563.42048106</v>
      </c>
      <c r="YJ29">
        <v>225315755.71516702</v>
      </c>
      <c r="YK29">
        <v>225563601.41268292</v>
      </c>
      <c r="YL29">
        <v>225760363.76272482</v>
      </c>
      <c r="YM29">
        <v>225930312.95351154</v>
      </c>
      <c r="YN29">
        <v>226123061.59791085</v>
      </c>
      <c r="YO29">
        <v>226135629.54353467</v>
      </c>
      <c r="YP29">
        <v>0</v>
      </c>
      <c r="YQ29">
        <v>10201227.117461778</v>
      </c>
      <c r="YR29">
        <v>19589123.228571143</v>
      </c>
      <c r="YS29">
        <v>28994870.35984749</v>
      </c>
      <c r="YT29">
        <v>39050535.047170311</v>
      </c>
      <c r="YU29">
        <v>48718520.95082774</v>
      </c>
      <c r="YV29">
        <v>57885952.996444792</v>
      </c>
      <c r="YW29">
        <v>66468608.246674366</v>
      </c>
      <c r="YX29">
        <v>74877094.002375081</v>
      </c>
      <c r="YY29">
        <v>81925151.397150278</v>
      </c>
      <c r="YZ29">
        <v>88860158.467081487</v>
      </c>
      <c r="ZA29">
        <v>94853048.92184478</v>
      </c>
      <c r="ZB29">
        <v>100000393.79664063</v>
      </c>
      <c r="ZC29">
        <v>0</v>
      </c>
      <c r="ZD29">
        <v>27540960.830016438</v>
      </c>
      <c r="ZE29">
        <v>61020334.669815555</v>
      </c>
      <c r="ZF29">
        <v>97285953.965157539</v>
      </c>
      <c r="ZG29">
        <v>133907410.51861897</v>
      </c>
      <c r="ZH29">
        <v>169908306.62922612</v>
      </c>
      <c r="ZI29">
        <v>205736312.40024984</v>
      </c>
      <c r="ZJ29">
        <v>234442972.40770724</v>
      </c>
      <c r="ZK29">
        <v>273740615.27659625</v>
      </c>
      <c r="ZL29">
        <v>298751736.68762696</v>
      </c>
      <c r="ZM29">
        <v>328768668.32792485</v>
      </c>
      <c r="ZN29">
        <v>359253771.1748513</v>
      </c>
      <c r="ZO29">
        <v>398020331.22572666</v>
      </c>
      <c r="ZP29">
        <v>0</v>
      </c>
      <c r="ZQ29">
        <v>50214150.605554119</v>
      </c>
      <c r="ZR29">
        <v>104205121.80568312</v>
      </c>
      <c r="ZS29">
        <v>160384797.90178403</v>
      </c>
      <c r="ZT29">
        <v>214053966.60992002</v>
      </c>
      <c r="ZU29">
        <v>264750537.25352013</v>
      </c>
      <c r="ZV29">
        <v>317390533.97660065</v>
      </c>
      <c r="ZW29">
        <v>369376858.12549645</v>
      </c>
      <c r="ZX29">
        <v>420040087.96543932</v>
      </c>
      <c r="ZY29">
        <v>469583990.55945635</v>
      </c>
      <c r="ZZ29">
        <v>516686713.36587387</v>
      </c>
      <c r="AAA29">
        <v>562103947.02195024</v>
      </c>
      <c r="AAB29">
        <v>605724730.52757442</v>
      </c>
      <c r="AAC29">
        <v>0</v>
      </c>
      <c r="AAD29">
        <v>77931163.717490211</v>
      </c>
      <c r="AAE29">
        <v>193250713.1018492</v>
      </c>
      <c r="AAF29">
        <v>323754972.35028023</v>
      </c>
      <c r="AAG29">
        <v>463726309.61659425</v>
      </c>
      <c r="AAH29">
        <v>610120268.11138773</v>
      </c>
      <c r="AAI29">
        <v>757223904.54032028</v>
      </c>
      <c r="AAJ29">
        <v>858810342.65524554</v>
      </c>
      <c r="AAK29">
        <v>1031139228.1456633</v>
      </c>
      <c r="AAL29">
        <v>1113086505.7818711</v>
      </c>
      <c r="AAM29">
        <v>1232440050.0612919</v>
      </c>
      <c r="AAN29">
        <v>1358129167.7441471</v>
      </c>
      <c r="AAO29">
        <v>1538807713.5165205</v>
      </c>
      <c r="AAP29">
        <v>0</v>
      </c>
      <c r="AAQ29">
        <v>24986048.204751104</v>
      </c>
      <c r="AAR29">
        <v>50963607.35370297</v>
      </c>
      <c r="AAS29">
        <v>75879885.14417237</v>
      </c>
      <c r="AAT29">
        <v>100414616.70992544</v>
      </c>
      <c r="AAU29">
        <v>123808817.4930907</v>
      </c>
      <c r="AAV29">
        <v>145778979.79042494</v>
      </c>
      <c r="AAW29">
        <v>163532023.14574853</v>
      </c>
      <c r="AAX29">
        <v>185428398.81962737</v>
      </c>
      <c r="AAY29">
        <v>200273703.51914364</v>
      </c>
      <c r="AAZ29">
        <v>217440499.4829306</v>
      </c>
      <c r="ABA29">
        <v>234742865.82402089</v>
      </c>
      <c r="ABB29">
        <v>256183059.86467302</v>
      </c>
      <c r="ABC29">
        <v>0</v>
      </c>
      <c r="ABD29">
        <v>261495917.79702485</v>
      </c>
      <c r="ABE29">
        <v>560023227.95765924</v>
      </c>
      <c r="ABF29">
        <v>872662401.92766786</v>
      </c>
      <c r="ABG29">
        <v>1174067211.4325531</v>
      </c>
      <c r="ABH29">
        <v>1468338727.8803656</v>
      </c>
      <c r="ABI29">
        <v>1752625576.0110922</v>
      </c>
      <c r="ABJ29">
        <v>1973433638.215683</v>
      </c>
      <c r="ABK29">
        <v>2277793646.1693697</v>
      </c>
      <c r="ABL29">
        <v>2465620236.7929058</v>
      </c>
      <c r="ABM29">
        <v>2693513096.3695979</v>
      </c>
      <c r="ABN29">
        <v>2924405258.8192654</v>
      </c>
      <c r="ABO29">
        <v>3219081333.3088126</v>
      </c>
      <c r="ABQ29">
        <v>0</v>
      </c>
      <c r="ABR29" t="s">
        <v>33</v>
      </c>
      <c r="ABS29">
        <v>0</v>
      </c>
      <c r="ABT29">
        <v>5804311.3193494873</v>
      </c>
      <c r="ABU29">
        <v>11539376.26708301</v>
      </c>
      <c r="ABV29">
        <v>17297012.722737174</v>
      </c>
      <c r="ABW29">
        <v>22615438.189013455</v>
      </c>
      <c r="ABX29">
        <v>27445351.335515767</v>
      </c>
      <c r="ABY29">
        <v>31843728.56567746</v>
      </c>
      <c r="ABZ29">
        <v>35232509.183392636</v>
      </c>
      <c r="ACA29">
        <v>38491338.387018636</v>
      </c>
      <c r="ACB29">
        <v>40902148.823092498</v>
      </c>
      <c r="ACC29">
        <v>43082361.997163974</v>
      </c>
      <c r="ACD29">
        <v>45144223.35248965</v>
      </c>
      <c r="ACE29">
        <v>47084809.893750876</v>
      </c>
      <c r="ACG29">
        <v>0</v>
      </c>
      <c r="ACH29" t="s">
        <v>33</v>
      </c>
      <c r="ACI29">
        <v>2119328</v>
      </c>
      <c r="ACJ29">
        <v>50571674</v>
      </c>
      <c r="ACK29">
        <v>4.1907412438037944E-2</v>
      </c>
      <c r="ACM29">
        <v>0</v>
      </c>
      <c r="ACN29" t="s">
        <v>30</v>
      </c>
      <c r="ACO29">
        <v>20466</v>
      </c>
      <c r="ACP29">
        <v>11765</v>
      </c>
      <c r="ACQ29">
        <v>8204</v>
      </c>
      <c r="ACR29">
        <v>38270</v>
      </c>
      <c r="ACS29">
        <v>116431</v>
      </c>
      <c r="ACT29">
        <v>75207</v>
      </c>
      <c r="ACU29">
        <v>38001</v>
      </c>
      <c r="ACV29">
        <v>22144</v>
      </c>
      <c r="ACW29">
        <v>14398</v>
      </c>
      <c r="ACX29">
        <v>12284</v>
      </c>
      <c r="ACY29">
        <v>11504</v>
      </c>
      <c r="ACZ29">
        <v>9227</v>
      </c>
      <c r="ADA29">
        <v>10123</v>
      </c>
      <c r="ADB29">
        <v>7947</v>
      </c>
      <c r="ADC29">
        <v>4393</v>
      </c>
      <c r="ADD29">
        <v>4670</v>
      </c>
      <c r="ADF29">
        <v>0</v>
      </c>
      <c r="ADG29" t="s">
        <v>30</v>
      </c>
      <c r="ADH29">
        <v>20480</v>
      </c>
      <c r="ADI29">
        <v>11770</v>
      </c>
      <c r="ADJ29">
        <v>8200</v>
      </c>
      <c r="ADK29">
        <v>38275</v>
      </c>
      <c r="ADL29">
        <v>116466</v>
      </c>
      <c r="ADM29">
        <v>75240</v>
      </c>
      <c r="ADN29">
        <v>38021</v>
      </c>
      <c r="ADO29">
        <v>22149</v>
      </c>
      <c r="ADP29">
        <v>14404</v>
      </c>
      <c r="ADQ29">
        <v>12305</v>
      </c>
      <c r="ADR29">
        <v>11522</v>
      </c>
      <c r="ADS29">
        <v>9239</v>
      </c>
      <c r="ADT29">
        <v>10122</v>
      </c>
      <c r="ADU29">
        <v>7938</v>
      </c>
      <c r="ADV29">
        <v>4396</v>
      </c>
      <c r="ADW29">
        <v>4683</v>
      </c>
      <c r="ADY29">
        <v>0</v>
      </c>
      <c r="ADZ29" t="s">
        <v>30</v>
      </c>
      <c r="AEA29">
        <v>-14</v>
      </c>
      <c r="AEB29">
        <v>-5</v>
      </c>
      <c r="AEC29">
        <v>4</v>
      </c>
      <c r="AED29">
        <v>-5</v>
      </c>
      <c r="AEE29">
        <v>-35</v>
      </c>
      <c r="AEF29">
        <v>-33</v>
      </c>
      <c r="AEG29">
        <v>-20</v>
      </c>
      <c r="AEH29">
        <v>-5</v>
      </c>
      <c r="AEI29">
        <v>-6</v>
      </c>
      <c r="AEJ29">
        <v>-21</v>
      </c>
      <c r="AEK29">
        <v>-18</v>
      </c>
      <c r="AEL29">
        <v>-12</v>
      </c>
      <c r="AEM29">
        <v>1</v>
      </c>
      <c r="AEN29">
        <v>9</v>
      </c>
      <c r="AEO29">
        <v>-3</v>
      </c>
      <c r="AEP29">
        <v>-13</v>
      </c>
    </row>
    <row r="30" spans="2:879" x14ac:dyDescent="0.25">
      <c r="CB30">
        <f>CB29-BP29</f>
        <v>-10732</v>
      </c>
    </row>
    <row r="31" spans="2:879" x14ac:dyDescent="0.25">
      <c r="SN31" t="s">
        <v>159</v>
      </c>
      <c r="TA31" t="s">
        <v>160</v>
      </c>
      <c r="TN31" t="s">
        <v>161</v>
      </c>
      <c r="UA31" t="s">
        <v>162</v>
      </c>
      <c r="UN31" t="s">
        <v>163</v>
      </c>
      <c r="VA31" t="s">
        <v>164</v>
      </c>
      <c r="VN31" t="s">
        <v>165</v>
      </c>
      <c r="WA31" t="s">
        <v>166</v>
      </c>
      <c r="WN31" t="s">
        <v>30</v>
      </c>
      <c r="XC31" t="s">
        <v>159</v>
      </c>
      <c r="XP31" t="s">
        <v>160</v>
      </c>
      <c r="YC31" t="s">
        <v>161</v>
      </c>
      <c r="YP31" t="s">
        <v>162</v>
      </c>
      <c r="ZC31" t="s">
        <v>163</v>
      </c>
      <c r="ZP31" t="s">
        <v>164</v>
      </c>
      <c r="AAC31" t="s">
        <v>165</v>
      </c>
      <c r="AAP31" t="s">
        <v>166</v>
      </c>
      <c r="ABC31" t="s">
        <v>30</v>
      </c>
      <c r="ACM31" t="s">
        <v>245</v>
      </c>
    </row>
    <row r="32" spans="2:879" x14ac:dyDescent="0.25">
      <c r="GL32">
        <v>2009</v>
      </c>
      <c r="KL32">
        <v>2018</v>
      </c>
      <c r="OL32">
        <v>2030</v>
      </c>
      <c r="SN32">
        <v>2018</v>
      </c>
      <c r="SO32">
        <v>2019</v>
      </c>
      <c r="SP32">
        <v>2020</v>
      </c>
      <c r="SQ32">
        <v>2021</v>
      </c>
      <c r="SR32">
        <v>2022</v>
      </c>
      <c r="SS32">
        <v>2023</v>
      </c>
      <c r="ST32">
        <v>2024</v>
      </c>
      <c r="SU32">
        <v>2025</v>
      </c>
      <c r="SV32">
        <v>2026</v>
      </c>
      <c r="SW32">
        <v>2027</v>
      </c>
      <c r="SX32">
        <v>2028</v>
      </c>
      <c r="SY32">
        <v>2029</v>
      </c>
      <c r="SZ32">
        <v>2030</v>
      </c>
      <c r="TA32">
        <v>2018</v>
      </c>
      <c r="TB32">
        <v>2019</v>
      </c>
      <c r="TC32">
        <v>2020</v>
      </c>
      <c r="TD32">
        <v>2021</v>
      </c>
      <c r="TE32">
        <v>2022</v>
      </c>
      <c r="TF32">
        <v>2023</v>
      </c>
      <c r="TG32">
        <v>2024</v>
      </c>
      <c r="TH32">
        <v>2025</v>
      </c>
      <c r="TI32">
        <v>2026</v>
      </c>
      <c r="TJ32">
        <v>2027</v>
      </c>
      <c r="TK32">
        <v>2028</v>
      </c>
      <c r="TL32">
        <v>2029</v>
      </c>
      <c r="TM32">
        <v>2030</v>
      </c>
      <c r="TN32">
        <v>2018</v>
      </c>
      <c r="TO32">
        <v>2019</v>
      </c>
      <c r="TP32">
        <v>2020</v>
      </c>
      <c r="TQ32">
        <v>2021</v>
      </c>
      <c r="TR32">
        <v>2022</v>
      </c>
      <c r="TS32">
        <v>2023</v>
      </c>
      <c r="TT32">
        <v>2024</v>
      </c>
      <c r="TU32">
        <v>2025</v>
      </c>
      <c r="TV32">
        <v>2026</v>
      </c>
      <c r="TW32">
        <v>2027</v>
      </c>
      <c r="TX32">
        <v>2028</v>
      </c>
      <c r="TY32">
        <v>2029</v>
      </c>
      <c r="TZ32">
        <v>2030</v>
      </c>
      <c r="UA32">
        <v>2018</v>
      </c>
      <c r="UB32">
        <v>2019</v>
      </c>
      <c r="UC32">
        <v>2020</v>
      </c>
      <c r="UD32">
        <v>2021</v>
      </c>
      <c r="UE32">
        <v>2022</v>
      </c>
      <c r="UF32">
        <v>2023</v>
      </c>
      <c r="UG32">
        <v>2024</v>
      </c>
      <c r="UH32">
        <v>2025</v>
      </c>
      <c r="UI32">
        <v>2026</v>
      </c>
      <c r="UJ32">
        <v>2027</v>
      </c>
      <c r="UK32">
        <v>2028</v>
      </c>
      <c r="UL32">
        <v>2029</v>
      </c>
      <c r="UM32">
        <v>2030</v>
      </c>
      <c r="UN32">
        <v>2018</v>
      </c>
      <c r="UO32">
        <v>2019</v>
      </c>
      <c r="UP32">
        <v>2020</v>
      </c>
      <c r="UQ32">
        <v>2021</v>
      </c>
      <c r="UR32">
        <v>2022</v>
      </c>
      <c r="US32">
        <v>2023</v>
      </c>
      <c r="UT32">
        <v>2024</v>
      </c>
      <c r="UU32">
        <v>2025</v>
      </c>
      <c r="UV32">
        <v>2026</v>
      </c>
      <c r="UW32">
        <v>2027</v>
      </c>
      <c r="UX32">
        <v>2028</v>
      </c>
      <c r="UY32">
        <v>2029</v>
      </c>
      <c r="UZ32">
        <v>2030</v>
      </c>
      <c r="VA32">
        <v>2018</v>
      </c>
      <c r="VB32">
        <v>2019</v>
      </c>
      <c r="VC32">
        <v>2020</v>
      </c>
      <c r="VD32">
        <v>2021</v>
      </c>
      <c r="VE32">
        <v>2022</v>
      </c>
      <c r="VF32">
        <v>2023</v>
      </c>
      <c r="VG32">
        <v>2024</v>
      </c>
      <c r="VH32">
        <v>2025</v>
      </c>
      <c r="VI32">
        <v>2026</v>
      </c>
      <c r="VJ32">
        <v>2027</v>
      </c>
      <c r="VK32">
        <v>2028</v>
      </c>
      <c r="VL32">
        <v>2029</v>
      </c>
      <c r="VM32">
        <v>2030</v>
      </c>
      <c r="VN32">
        <v>2018</v>
      </c>
      <c r="VO32">
        <v>2019</v>
      </c>
      <c r="VP32">
        <v>2020</v>
      </c>
      <c r="VQ32">
        <v>2021</v>
      </c>
      <c r="VR32">
        <v>2022</v>
      </c>
      <c r="VS32">
        <v>2023</v>
      </c>
      <c r="VT32">
        <v>2024</v>
      </c>
      <c r="VU32">
        <v>2025</v>
      </c>
      <c r="VV32">
        <v>2026</v>
      </c>
      <c r="VW32">
        <v>2027</v>
      </c>
      <c r="VX32">
        <v>2028</v>
      </c>
      <c r="VY32">
        <v>2029</v>
      </c>
      <c r="VZ32">
        <v>2030</v>
      </c>
      <c r="WA32">
        <v>2018</v>
      </c>
      <c r="WB32">
        <v>2019</v>
      </c>
      <c r="WC32">
        <v>2020</v>
      </c>
      <c r="WD32">
        <v>2021</v>
      </c>
      <c r="WE32">
        <v>2022</v>
      </c>
      <c r="WF32">
        <v>2023</v>
      </c>
      <c r="WG32">
        <v>2024</v>
      </c>
      <c r="WH32">
        <v>2025</v>
      </c>
      <c r="WI32">
        <v>2026</v>
      </c>
      <c r="WJ32">
        <v>2027</v>
      </c>
      <c r="WK32">
        <v>2028</v>
      </c>
      <c r="WL32">
        <v>2029</v>
      </c>
      <c r="WM32">
        <v>2030</v>
      </c>
      <c r="WN32">
        <v>2018</v>
      </c>
      <c r="WO32">
        <v>2019</v>
      </c>
      <c r="WP32">
        <v>2020</v>
      </c>
      <c r="WQ32">
        <v>2021</v>
      </c>
      <c r="WR32">
        <v>2022</v>
      </c>
      <c r="WS32">
        <v>2023</v>
      </c>
      <c r="WT32">
        <v>2024</v>
      </c>
      <c r="WU32">
        <v>2025</v>
      </c>
      <c r="WV32">
        <v>2026</v>
      </c>
      <c r="WW32">
        <v>2027</v>
      </c>
      <c r="WX32">
        <v>2028</v>
      </c>
      <c r="WY32">
        <v>2029</v>
      </c>
      <c r="WZ32">
        <v>2030</v>
      </c>
      <c r="XC32">
        <v>2018</v>
      </c>
      <c r="XD32">
        <v>2019</v>
      </c>
      <c r="XE32">
        <v>2020</v>
      </c>
      <c r="XF32">
        <v>2021</v>
      </c>
      <c r="XG32">
        <v>2022</v>
      </c>
      <c r="XH32">
        <v>2023</v>
      </c>
      <c r="XI32">
        <v>2024</v>
      </c>
      <c r="XJ32">
        <v>2025</v>
      </c>
      <c r="XK32">
        <v>2026</v>
      </c>
      <c r="XL32">
        <v>2027</v>
      </c>
      <c r="XM32">
        <v>2028</v>
      </c>
      <c r="XN32">
        <v>2029</v>
      </c>
      <c r="XO32">
        <v>2030</v>
      </c>
      <c r="XP32">
        <v>2018</v>
      </c>
      <c r="XQ32">
        <v>2019</v>
      </c>
      <c r="XR32">
        <v>2020</v>
      </c>
      <c r="XS32">
        <v>2021</v>
      </c>
      <c r="XT32">
        <v>2022</v>
      </c>
      <c r="XU32">
        <v>2023</v>
      </c>
      <c r="XV32">
        <v>2024</v>
      </c>
      <c r="XW32">
        <v>2025</v>
      </c>
      <c r="XX32">
        <v>2026</v>
      </c>
      <c r="XY32">
        <v>2027</v>
      </c>
      <c r="XZ32">
        <v>2028</v>
      </c>
      <c r="YA32">
        <v>2029</v>
      </c>
      <c r="YB32">
        <v>2030</v>
      </c>
      <c r="YC32">
        <v>2018</v>
      </c>
      <c r="YD32">
        <v>2019</v>
      </c>
      <c r="YE32">
        <v>2020</v>
      </c>
      <c r="YF32">
        <v>2021</v>
      </c>
      <c r="YG32">
        <v>2022</v>
      </c>
      <c r="YH32">
        <v>2023</v>
      </c>
      <c r="YI32">
        <v>2024</v>
      </c>
      <c r="YJ32">
        <v>2025</v>
      </c>
      <c r="YK32">
        <v>2026</v>
      </c>
      <c r="YL32">
        <v>2027</v>
      </c>
      <c r="YM32">
        <v>2028</v>
      </c>
      <c r="YN32">
        <v>2029</v>
      </c>
      <c r="YO32">
        <v>2030</v>
      </c>
      <c r="YP32">
        <v>2018</v>
      </c>
      <c r="YQ32">
        <v>2019</v>
      </c>
      <c r="YR32">
        <v>2020</v>
      </c>
      <c r="YS32">
        <v>2021</v>
      </c>
      <c r="YT32">
        <v>2022</v>
      </c>
      <c r="YU32">
        <v>2023</v>
      </c>
      <c r="YV32">
        <v>2024</v>
      </c>
      <c r="YW32">
        <v>2025</v>
      </c>
      <c r="YX32">
        <v>2026</v>
      </c>
      <c r="YY32">
        <v>2027</v>
      </c>
      <c r="YZ32">
        <v>2028</v>
      </c>
      <c r="ZA32">
        <v>2029</v>
      </c>
      <c r="ZB32">
        <v>2030</v>
      </c>
      <c r="ZC32">
        <v>2018</v>
      </c>
      <c r="ZD32">
        <v>2019</v>
      </c>
      <c r="ZE32">
        <v>2020</v>
      </c>
      <c r="ZF32">
        <v>2021</v>
      </c>
      <c r="ZG32">
        <v>2022</v>
      </c>
      <c r="ZH32">
        <v>2023</v>
      </c>
      <c r="ZI32">
        <v>2024</v>
      </c>
      <c r="ZJ32">
        <v>2025</v>
      </c>
      <c r="ZK32">
        <v>2026</v>
      </c>
      <c r="ZL32">
        <v>2027</v>
      </c>
      <c r="ZM32">
        <v>2028</v>
      </c>
      <c r="ZN32">
        <v>2029</v>
      </c>
      <c r="ZO32">
        <v>2030</v>
      </c>
      <c r="ZP32">
        <v>2018</v>
      </c>
      <c r="ZQ32">
        <v>2019</v>
      </c>
      <c r="ZR32">
        <v>2020</v>
      </c>
      <c r="ZS32">
        <v>2021</v>
      </c>
      <c r="ZT32">
        <v>2022</v>
      </c>
      <c r="ZU32">
        <v>2023</v>
      </c>
      <c r="ZV32">
        <v>2024</v>
      </c>
      <c r="ZW32">
        <v>2025</v>
      </c>
      <c r="ZX32">
        <v>2026</v>
      </c>
      <c r="ZY32">
        <v>2027</v>
      </c>
      <c r="ZZ32">
        <v>2028</v>
      </c>
      <c r="AAA32">
        <v>2029</v>
      </c>
      <c r="AAB32">
        <v>2030</v>
      </c>
      <c r="AAC32">
        <v>2018</v>
      </c>
      <c r="AAD32">
        <v>2019</v>
      </c>
      <c r="AAE32">
        <v>2020</v>
      </c>
      <c r="AAF32">
        <v>2021</v>
      </c>
      <c r="AAG32">
        <v>2022</v>
      </c>
      <c r="AAH32">
        <v>2023</v>
      </c>
      <c r="AAI32">
        <v>2024</v>
      </c>
      <c r="AAJ32">
        <v>2025</v>
      </c>
      <c r="AAK32">
        <v>2026</v>
      </c>
      <c r="AAL32">
        <v>2027</v>
      </c>
      <c r="AAM32">
        <v>2028</v>
      </c>
      <c r="AAN32">
        <v>2029</v>
      </c>
      <c r="AAO32">
        <v>2030</v>
      </c>
      <c r="AAP32">
        <v>2018</v>
      </c>
      <c r="AAQ32">
        <v>2019</v>
      </c>
      <c r="AAR32">
        <v>2020</v>
      </c>
      <c r="AAS32">
        <v>2021</v>
      </c>
      <c r="AAT32">
        <v>2022</v>
      </c>
      <c r="AAU32">
        <v>2023</v>
      </c>
      <c r="AAV32">
        <v>2024</v>
      </c>
      <c r="AAW32">
        <v>2025</v>
      </c>
      <c r="AAX32">
        <v>2026</v>
      </c>
      <c r="AAY32">
        <v>2027</v>
      </c>
      <c r="AAZ32">
        <v>2028</v>
      </c>
      <c r="ABA32">
        <v>2029</v>
      </c>
      <c r="ABB32">
        <v>2030</v>
      </c>
      <c r="ABC32">
        <v>2018</v>
      </c>
      <c r="ABD32">
        <v>2019</v>
      </c>
      <c r="ABE32">
        <v>2020</v>
      </c>
      <c r="ABF32">
        <v>2021</v>
      </c>
      <c r="ABG32">
        <v>2022</v>
      </c>
      <c r="ABH32">
        <v>2023</v>
      </c>
      <c r="ABI32">
        <v>2024</v>
      </c>
      <c r="ABJ32">
        <v>2025</v>
      </c>
      <c r="ABK32">
        <v>2026</v>
      </c>
      <c r="ABL32">
        <v>2027</v>
      </c>
      <c r="ABM32">
        <v>2028</v>
      </c>
      <c r="ABN32">
        <v>2029</v>
      </c>
      <c r="ABO32">
        <v>2030</v>
      </c>
      <c r="ABQ32" t="s">
        <v>210</v>
      </c>
      <c r="ABS32">
        <v>2018</v>
      </c>
      <c r="ABT32">
        <v>2019</v>
      </c>
      <c r="ABU32">
        <v>2020</v>
      </c>
      <c r="ABV32">
        <v>2021</v>
      </c>
      <c r="ABW32">
        <v>2022</v>
      </c>
      <c r="ABX32">
        <v>2023</v>
      </c>
      <c r="ABY32">
        <v>2024</v>
      </c>
      <c r="ABZ32">
        <v>2025</v>
      </c>
      <c r="ACA32">
        <v>2026</v>
      </c>
      <c r="ACB32">
        <v>2027</v>
      </c>
      <c r="ACC32">
        <v>2028</v>
      </c>
      <c r="ACD32">
        <v>2029</v>
      </c>
      <c r="ACE32">
        <v>2030</v>
      </c>
      <c r="ACI32" t="s">
        <v>211</v>
      </c>
      <c r="ACJ32" t="s">
        <v>212</v>
      </c>
      <c r="ACK32" t="s">
        <v>213</v>
      </c>
      <c r="ACN32" t="s">
        <v>221</v>
      </c>
      <c r="ACO32" t="s">
        <v>222</v>
      </c>
      <c r="ACP32" t="s">
        <v>223</v>
      </c>
      <c r="ACQ32" t="s">
        <v>224</v>
      </c>
      <c r="ACR32" t="s">
        <v>225</v>
      </c>
      <c r="ACS32" t="s">
        <v>226</v>
      </c>
      <c r="ACT32" t="s">
        <v>227</v>
      </c>
      <c r="ACU32" t="s">
        <v>228</v>
      </c>
      <c r="ACV32" t="s">
        <v>229</v>
      </c>
      <c r="ACW32" t="s">
        <v>230</v>
      </c>
      <c r="ACX32" t="s">
        <v>231</v>
      </c>
      <c r="ACY32" t="s">
        <v>232</v>
      </c>
      <c r="ACZ32" t="s">
        <v>233</v>
      </c>
      <c r="ADA32" t="s">
        <v>234</v>
      </c>
      <c r="ADB32" t="s">
        <v>235</v>
      </c>
      <c r="ADC32" t="s">
        <v>236</v>
      </c>
      <c r="ADD32" t="s">
        <v>237</v>
      </c>
      <c r="ADF32">
        <v>0</v>
      </c>
      <c r="ADG32" t="s">
        <v>238</v>
      </c>
      <c r="ADH32" t="s">
        <v>222</v>
      </c>
      <c r="ADI32" t="s">
        <v>223</v>
      </c>
      <c r="ADJ32" t="s">
        <v>224</v>
      </c>
      <c r="ADK32" t="s">
        <v>225</v>
      </c>
      <c r="ADL32" t="s">
        <v>226</v>
      </c>
      <c r="ADM32" t="s">
        <v>227</v>
      </c>
      <c r="ADN32" t="s">
        <v>228</v>
      </c>
      <c r="ADO32" t="s">
        <v>229</v>
      </c>
      <c r="ADP32" t="s">
        <v>230</v>
      </c>
      <c r="ADQ32" t="s">
        <v>231</v>
      </c>
      <c r="ADR32" t="s">
        <v>232</v>
      </c>
      <c r="ADS32" t="s">
        <v>233</v>
      </c>
      <c r="ADT32" t="s">
        <v>234</v>
      </c>
      <c r="ADU32" t="s">
        <v>235</v>
      </c>
      <c r="ADV32" t="s">
        <v>236</v>
      </c>
      <c r="ADW32" t="s">
        <v>237</v>
      </c>
      <c r="ADY32">
        <v>0</v>
      </c>
      <c r="ADZ32" t="s">
        <v>239</v>
      </c>
      <c r="AEA32" t="s">
        <v>222</v>
      </c>
      <c r="AEB32" t="s">
        <v>223</v>
      </c>
      <c r="AEC32" t="s">
        <v>224</v>
      </c>
      <c r="AED32" t="s">
        <v>225</v>
      </c>
      <c r="AEE32" t="s">
        <v>226</v>
      </c>
      <c r="AEF32" t="s">
        <v>227</v>
      </c>
      <c r="AEG32" t="s">
        <v>228</v>
      </c>
      <c r="AEH32" t="s">
        <v>229</v>
      </c>
      <c r="AEI32" t="s">
        <v>230</v>
      </c>
      <c r="AEJ32" t="s">
        <v>231</v>
      </c>
      <c r="AEK32" t="s">
        <v>232</v>
      </c>
      <c r="AEL32" t="s">
        <v>233</v>
      </c>
      <c r="AEM32" t="s">
        <v>234</v>
      </c>
      <c r="AEN32" t="s">
        <v>235</v>
      </c>
      <c r="AEO32" t="s">
        <v>236</v>
      </c>
      <c r="AEP32" t="s">
        <v>237</v>
      </c>
      <c r="AER32">
        <v>0</v>
      </c>
      <c r="AES32">
        <v>0</v>
      </c>
      <c r="AET32" t="s">
        <v>241</v>
      </c>
      <c r="AEU32" t="s">
        <v>242</v>
      </c>
      <c r="AEV32" t="s">
        <v>224</v>
      </c>
      <c r="AEW32" t="s">
        <v>225</v>
      </c>
      <c r="AEX32" t="s">
        <v>226</v>
      </c>
      <c r="AEY32" t="s">
        <v>227</v>
      </c>
      <c r="AEZ32" t="s">
        <v>228</v>
      </c>
      <c r="AFA32" t="s">
        <v>229</v>
      </c>
      <c r="AFB32" t="s">
        <v>230</v>
      </c>
      <c r="AFC32" t="s">
        <v>231</v>
      </c>
      <c r="AFD32" t="s">
        <v>232</v>
      </c>
      <c r="AFE32" t="s">
        <v>233</v>
      </c>
      <c r="AFF32" t="s">
        <v>234</v>
      </c>
      <c r="AFG32" t="s">
        <v>235</v>
      </c>
      <c r="AFH32" t="s">
        <v>236</v>
      </c>
      <c r="AFI32" t="s">
        <v>237</v>
      </c>
      <c r="AFM32" t="s">
        <v>241</v>
      </c>
      <c r="AFN32" t="s">
        <v>242</v>
      </c>
      <c r="AFO32" t="s">
        <v>224</v>
      </c>
      <c r="AFP32" t="s">
        <v>225</v>
      </c>
      <c r="AFQ32" t="s">
        <v>226</v>
      </c>
      <c r="AFR32" t="s">
        <v>227</v>
      </c>
      <c r="AFS32" t="s">
        <v>228</v>
      </c>
      <c r="AFT32" t="s">
        <v>229</v>
      </c>
      <c r="AFU32" t="s">
        <v>230</v>
      </c>
      <c r="AFV32" t="s">
        <v>231</v>
      </c>
      <c r="AFW32" t="s">
        <v>232</v>
      </c>
      <c r="AFX32" t="s">
        <v>233</v>
      </c>
      <c r="AFY32" t="s">
        <v>234</v>
      </c>
      <c r="AFZ32" t="s">
        <v>235</v>
      </c>
      <c r="AGA32" t="s">
        <v>236</v>
      </c>
      <c r="AGB32" t="s">
        <v>237</v>
      </c>
      <c r="AGF32" t="s">
        <v>241</v>
      </c>
      <c r="AGG32" t="s">
        <v>242</v>
      </c>
      <c r="AGH32" t="s">
        <v>224</v>
      </c>
      <c r="AGI32" t="s">
        <v>225</v>
      </c>
      <c r="AGJ32" t="s">
        <v>226</v>
      </c>
      <c r="AGK32" t="s">
        <v>227</v>
      </c>
      <c r="AGL32" t="s">
        <v>228</v>
      </c>
      <c r="AGM32" t="s">
        <v>229</v>
      </c>
      <c r="AGN32" t="s">
        <v>230</v>
      </c>
      <c r="AGO32" t="s">
        <v>231</v>
      </c>
      <c r="AGP32" t="s">
        <v>232</v>
      </c>
      <c r="AGQ32" t="s">
        <v>233</v>
      </c>
      <c r="AGR32" t="s">
        <v>234</v>
      </c>
      <c r="AGS32" t="s">
        <v>235</v>
      </c>
      <c r="AGT32" t="s">
        <v>236</v>
      </c>
      <c r="AGU32" t="s">
        <v>237</v>
      </c>
    </row>
    <row r="33" spans="1:879" x14ac:dyDescent="0.25">
      <c r="A33">
        <v>1</v>
      </c>
      <c r="B33">
        <v>20</v>
      </c>
      <c r="C33" t="s">
        <v>278</v>
      </c>
      <c r="D33">
        <v>93</v>
      </c>
      <c r="E33">
        <v>109</v>
      </c>
      <c r="F33">
        <v>107</v>
      </c>
      <c r="G33">
        <v>105</v>
      </c>
      <c r="H33">
        <v>103</v>
      </c>
      <c r="I33">
        <v>102</v>
      </c>
      <c r="J33">
        <v>101</v>
      </c>
      <c r="K33">
        <v>100</v>
      </c>
      <c r="L33">
        <v>99</v>
      </c>
      <c r="M33">
        <v>98</v>
      </c>
      <c r="N33">
        <v>98</v>
      </c>
      <c r="O33">
        <v>97</v>
      </c>
      <c r="P33">
        <v>96</v>
      </c>
      <c r="R33">
        <v>20</v>
      </c>
      <c r="S33" t="s">
        <v>278</v>
      </c>
      <c r="T33">
        <v>832</v>
      </c>
      <c r="U33">
        <v>740</v>
      </c>
      <c r="V33">
        <v>689</v>
      </c>
      <c r="W33">
        <v>637</v>
      </c>
      <c r="X33">
        <v>602</v>
      </c>
      <c r="Y33">
        <v>575</v>
      </c>
      <c r="Z33">
        <v>580</v>
      </c>
      <c r="AA33">
        <v>574</v>
      </c>
      <c r="AB33">
        <v>567</v>
      </c>
      <c r="AC33">
        <v>562</v>
      </c>
      <c r="AD33">
        <v>558</v>
      </c>
      <c r="AE33">
        <v>555</v>
      </c>
      <c r="AF33">
        <v>552</v>
      </c>
      <c r="AH33">
        <v>20</v>
      </c>
      <c r="AI33" t="s">
        <v>278</v>
      </c>
      <c r="AJ33">
        <v>218</v>
      </c>
      <c r="AK33">
        <v>200</v>
      </c>
      <c r="AL33">
        <v>176</v>
      </c>
      <c r="AM33">
        <v>174</v>
      </c>
      <c r="AN33">
        <v>157</v>
      </c>
      <c r="AO33">
        <v>146</v>
      </c>
      <c r="AP33">
        <v>115</v>
      </c>
      <c r="AQ33">
        <v>125</v>
      </c>
      <c r="AR33">
        <v>125</v>
      </c>
      <c r="AS33">
        <v>123</v>
      </c>
      <c r="AT33">
        <v>121</v>
      </c>
      <c r="AU33">
        <v>120</v>
      </c>
      <c r="AV33">
        <v>119</v>
      </c>
      <c r="AX33">
        <v>20</v>
      </c>
      <c r="AY33" t="s">
        <v>278</v>
      </c>
      <c r="AZ33">
        <v>1322</v>
      </c>
      <c r="BA33">
        <v>1322</v>
      </c>
      <c r="BB33">
        <v>1283</v>
      </c>
      <c r="BC33">
        <v>1245</v>
      </c>
      <c r="BD33">
        <v>1200</v>
      </c>
      <c r="BE33">
        <v>1140</v>
      </c>
      <c r="BF33">
        <v>1079</v>
      </c>
      <c r="BG33">
        <v>980</v>
      </c>
      <c r="BH33">
        <v>911</v>
      </c>
      <c r="BI33">
        <v>861</v>
      </c>
      <c r="BJ33">
        <v>812</v>
      </c>
      <c r="BK33">
        <v>777</v>
      </c>
      <c r="BL33">
        <v>752</v>
      </c>
      <c r="BN33">
        <v>20</v>
      </c>
      <c r="BO33" t="s">
        <v>278</v>
      </c>
      <c r="BP33">
        <v>679</v>
      </c>
      <c r="BQ33">
        <v>694</v>
      </c>
      <c r="BR33">
        <v>698</v>
      </c>
      <c r="BS33">
        <v>664</v>
      </c>
      <c r="BT33">
        <v>668</v>
      </c>
      <c r="BU33">
        <v>652</v>
      </c>
      <c r="BV33">
        <v>647</v>
      </c>
      <c r="BW33">
        <v>646</v>
      </c>
      <c r="BX33">
        <v>626</v>
      </c>
      <c r="BY33">
        <v>595</v>
      </c>
      <c r="BZ33">
        <v>557</v>
      </c>
      <c r="CA33">
        <v>519</v>
      </c>
      <c r="CB33">
        <v>492</v>
      </c>
      <c r="CD33">
        <v>20</v>
      </c>
      <c r="CE33" t="s">
        <v>278</v>
      </c>
      <c r="CF33">
        <v>568</v>
      </c>
      <c r="CG33">
        <v>588</v>
      </c>
      <c r="CH33">
        <v>610</v>
      </c>
      <c r="CI33">
        <v>638</v>
      </c>
      <c r="CJ33">
        <v>648</v>
      </c>
      <c r="CK33">
        <v>649</v>
      </c>
      <c r="CL33">
        <v>624</v>
      </c>
      <c r="CM33">
        <v>627</v>
      </c>
      <c r="CN33">
        <v>615</v>
      </c>
      <c r="CO33">
        <v>613</v>
      </c>
      <c r="CP33">
        <v>609</v>
      </c>
      <c r="CQ33">
        <v>593</v>
      </c>
      <c r="CR33">
        <v>564</v>
      </c>
      <c r="CT33">
        <v>20</v>
      </c>
      <c r="CU33" t="s">
        <v>278</v>
      </c>
      <c r="CV33">
        <v>591</v>
      </c>
      <c r="CW33">
        <v>564</v>
      </c>
      <c r="CX33">
        <v>569</v>
      </c>
      <c r="CY33">
        <v>579</v>
      </c>
      <c r="CZ33">
        <v>575</v>
      </c>
      <c r="DA33">
        <v>592</v>
      </c>
      <c r="DB33">
        <v>615</v>
      </c>
      <c r="DC33">
        <v>609</v>
      </c>
      <c r="DD33">
        <v>620</v>
      </c>
      <c r="DE33">
        <v>620</v>
      </c>
      <c r="DF33">
        <v>620</v>
      </c>
      <c r="DG33">
        <v>621</v>
      </c>
      <c r="DH33">
        <v>617</v>
      </c>
      <c r="DJ33">
        <v>20</v>
      </c>
      <c r="DK33" t="s">
        <v>278</v>
      </c>
      <c r="DL33">
        <v>8512</v>
      </c>
      <c r="DM33">
        <v>8396</v>
      </c>
      <c r="DN33">
        <v>8289</v>
      </c>
      <c r="DO33">
        <v>8176</v>
      </c>
      <c r="DP33">
        <v>8080</v>
      </c>
      <c r="DQ33">
        <v>8014</v>
      </c>
      <c r="DR33">
        <v>7938</v>
      </c>
      <c r="DS33">
        <v>7889</v>
      </c>
      <c r="DT33">
        <v>7846</v>
      </c>
      <c r="DU33">
        <v>7799</v>
      </c>
      <c r="DV33">
        <v>7755</v>
      </c>
      <c r="DW33">
        <v>7694</v>
      </c>
      <c r="DX33">
        <v>7644</v>
      </c>
      <c r="DZ33">
        <v>20</v>
      </c>
      <c r="EA33" t="s">
        <v>278</v>
      </c>
      <c r="EB33">
        <v>2238</v>
      </c>
      <c r="EC33">
        <v>2292</v>
      </c>
      <c r="ED33">
        <v>2302</v>
      </c>
      <c r="EE33">
        <v>2323</v>
      </c>
      <c r="EF33">
        <v>2303</v>
      </c>
      <c r="EG33">
        <v>2211</v>
      </c>
      <c r="EH33">
        <v>2165</v>
      </c>
      <c r="EI33">
        <v>2121</v>
      </c>
      <c r="EJ33">
        <v>2073</v>
      </c>
      <c r="EK33">
        <v>2039</v>
      </c>
      <c r="EL33">
        <v>2032</v>
      </c>
      <c r="EM33">
        <v>2029</v>
      </c>
      <c r="EN33">
        <v>2018</v>
      </c>
      <c r="EP33">
        <v>20</v>
      </c>
      <c r="EQ33" t="s">
        <v>278</v>
      </c>
      <c r="ER33">
        <v>1065</v>
      </c>
      <c r="ES33">
        <v>1085</v>
      </c>
      <c r="ET33">
        <v>1145</v>
      </c>
      <c r="EU33">
        <v>1202</v>
      </c>
      <c r="EV33">
        <v>1281</v>
      </c>
      <c r="EW33">
        <v>1409</v>
      </c>
      <c r="EX33">
        <v>1488</v>
      </c>
      <c r="EY33">
        <v>1570</v>
      </c>
      <c r="EZ33">
        <v>1616</v>
      </c>
      <c r="FA33">
        <v>1682</v>
      </c>
      <c r="FB33">
        <v>1714</v>
      </c>
      <c r="FC33">
        <v>1755</v>
      </c>
      <c r="FD33">
        <v>1768</v>
      </c>
      <c r="FF33">
        <v>20</v>
      </c>
      <c r="FG33" t="s">
        <v>278</v>
      </c>
      <c r="FH33">
        <v>493</v>
      </c>
      <c r="FI33">
        <v>488</v>
      </c>
      <c r="FJ33">
        <v>485</v>
      </c>
      <c r="FK33">
        <v>486</v>
      </c>
      <c r="FL33">
        <v>491</v>
      </c>
      <c r="FM33">
        <v>494</v>
      </c>
      <c r="FN33">
        <v>509</v>
      </c>
      <c r="FO33">
        <v>502</v>
      </c>
      <c r="FP33">
        <v>532</v>
      </c>
      <c r="FQ33">
        <v>531</v>
      </c>
      <c r="FR33">
        <v>543</v>
      </c>
      <c r="FS33">
        <v>557</v>
      </c>
      <c r="FT33">
        <v>596</v>
      </c>
      <c r="FV33">
        <v>20</v>
      </c>
      <c r="FW33" t="s">
        <v>278</v>
      </c>
      <c r="FX33">
        <v>16611</v>
      </c>
      <c r="FY33">
        <v>16478</v>
      </c>
      <c r="FZ33">
        <v>16353</v>
      </c>
      <c r="GA33">
        <v>16229</v>
      </c>
      <c r="GB33">
        <v>16108</v>
      </c>
      <c r="GC33">
        <v>15984</v>
      </c>
      <c r="GD33">
        <v>15861</v>
      </c>
      <c r="GE33">
        <v>15743</v>
      </c>
      <c r="GF33">
        <v>15630</v>
      </c>
      <c r="GG33">
        <v>15523</v>
      </c>
      <c r="GH33">
        <v>15419</v>
      </c>
      <c r="GI33">
        <v>15317</v>
      </c>
      <c r="GJ33">
        <v>15218</v>
      </c>
      <c r="GL33">
        <v>20</v>
      </c>
      <c r="GM33" t="s">
        <v>278</v>
      </c>
      <c r="GN33">
        <v>195</v>
      </c>
      <c r="GO33">
        <v>208</v>
      </c>
      <c r="GP33">
        <v>221</v>
      </c>
      <c r="GQ33">
        <v>218</v>
      </c>
      <c r="GR33">
        <v>241</v>
      </c>
      <c r="GS33">
        <v>231</v>
      </c>
      <c r="GT33">
        <v>208</v>
      </c>
      <c r="GU33">
        <v>210</v>
      </c>
      <c r="GV33">
        <v>211</v>
      </c>
      <c r="GW33">
        <v>191</v>
      </c>
      <c r="GX33">
        <v>214</v>
      </c>
      <c r="GY33">
        <v>195</v>
      </c>
      <c r="GZ33">
        <v>218</v>
      </c>
      <c r="HA33">
        <v>208</v>
      </c>
      <c r="HB33">
        <v>184</v>
      </c>
      <c r="HC33">
        <v>226</v>
      </c>
      <c r="HD33">
        <v>213</v>
      </c>
      <c r="HE33">
        <v>208</v>
      </c>
      <c r="HF33">
        <v>180</v>
      </c>
      <c r="HG33">
        <v>202</v>
      </c>
      <c r="HH33">
        <v>135</v>
      </c>
      <c r="HI33">
        <v>134</v>
      </c>
      <c r="HJ33">
        <v>121</v>
      </c>
      <c r="HK33">
        <v>142</v>
      </c>
      <c r="HL33">
        <v>130</v>
      </c>
      <c r="HM33">
        <v>132</v>
      </c>
      <c r="HN33">
        <v>160</v>
      </c>
      <c r="HO33">
        <v>184</v>
      </c>
      <c r="HP33">
        <v>196</v>
      </c>
      <c r="HQ33">
        <v>195</v>
      </c>
      <c r="HR33">
        <v>191</v>
      </c>
      <c r="HS33">
        <v>214</v>
      </c>
      <c r="HT33">
        <v>228</v>
      </c>
      <c r="HU33">
        <v>231</v>
      </c>
      <c r="HV33">
        <v>234</v>
      </c>
      <c r="HW33">
        <v>240</v>
      </c>
      <c r="HX33">
        <v>207</v>
      </c>
      <c r="HY33">
        <v>220</v>
      </c>
      <c r="HZ33">
        <v>191</v>
      </c>
      <c r="IA33">
        <v>235</v>
      </c>
      <c r="IB33">
        <v>247</v>
      </c>
      <c r="IC33">
        <v>243</v>
      </c>
      <c r="ID33">
        <v>254</v>
      </c>
      <c r="IE33">
        <v>246</v>
      </c>
      <c r="IF33">
        <v>244</v>
      </c>
      <c r="IG33">
        <v>226</v>
      </c>
      <c r="IH33">
        <v>234</v>
      </c>
      <c r="II33">
        <v>220</v>
      </c>
      <c r="IJ33">
        <v>216</v>
      </c>
      <c r="IK33">
        <v>215</v>
      </c>
      <c r="IL33">
        <v>223</v>
      </c>
      <c r="IM33">
        <v>211</v>
      </c>
      <c r="IN33">
        <v>250</v>
      </c>
      <c r="IO33">
        <v>268</v>
      </c>
      <c r="IP33">
        <v>246</v>
      </c>
      <c r="IQ33">
        <v>250</v>
      </c>
      <c r="IR33">
        <v>230</v>
      </c>
      <c r="IS33">
        <v>247</v>
      </c>
      <c r="IT33">
        <v>240</v>
      </c>
      <c r="IU33">
        <v>257</v>
      </c>
      <c r="IV33">
        <v>265</v>
      </c>
      <c r="IW33">
        <v>306</v>
      </c>
      <c r="IX33">
        <v>263</v>
      </c>
      <c r="IY33">
        <v>228</v>
      </c>
      <c r="IZ33">
        <v>208</v>
      </c>
      <c r="JA33">
        <v>173</v>
      </c>
      <c r="JB33">
        <v>161</v>
      </c>
      <c r="JC33">
        <v>132</v>
      </c>
      <c r="JD33">
        <v>192</v>
      </c>
      <c r="JE33">
        <v>137</v>
      </c>
      <c r="JF33">
        <v>163</v>
      </c>
      <c r="JG33">
        <v>130</v>
      </c>
      <c r="JH33">
        <v>137</v>
      </c>
      <c r="JI33">
        <v>125</v>
      </c>
      <c r="JJ33">
        <v>126</v>
      </c>
      <c r="JK33">
        <v>111</v>
      </c>
      <c r="JL33">
        <v>109</v>
      </c>
      <c r="JM33">
        <v>124</v>
      </c>
      <c r="JN33">
        <v>113</v>
      </c>
      <c r="JO33">
        <v>119</v>
      </c>
      <c r="JP33">
        <v>114</v>
      </c>
      <c r="JQ33">
        <v>111</v>
      </c>
      <c r="JR33">
        <v>98</v>
      </c>
      <c r="JS33">
        <v>93</v>
      </c>
      <c r="JT33">
        <v>74</v>
      </c>
      <c r="JU33">
        <v>88</v>
      </c>
      <c r="JV33">
        <v>66</v>
      </c>
      <c r="JW33">
        <v>56</v>
      </c>
      <c r="JX33">
        <v>47</v>
      </c>
      <c r="JY33">
        <v>34</v>
      </c>
      <c r="JZ33">
        <v>28</v>
      </c>
      <c r="KA33">
        <v>13</v>
      </c>
      <c r="KB33">
        <v>12</v>
      </c>
      <c r="KC33">
        <v>13</v>
      </c>
      <c r="KD33">
        <v>8</v>
      </c>
      <c r="KE33">
        <v>3</v>
      </c>
      <c r="KF33">
        <v>4</v>
      </c>
      <c r="KG33">
        <v>2</v>
      </c>
      <c r="KH33">
        <v>2</v>
      </c>
      <c r="KI33">
        <v>0</v>
      </c>
      <c r="KJ33">
        <v>1</v>
      </c>
      <c r="KL33">
        <v>20</v>
      </c>
      <c r="KM33" t="s">
        <v>278</v>
      </c>
      <c r="KN33">
        <v>93</v>
      </c>
      <c r="KO33">
        <v>136</v>
      </c>
      <c r="KP33">
        <v>150</v>
      </c>
      <c r="KQ33">
        <v>171</v>
      </c>
      <c r="KR33">
        <v>175</v>
      </c>
      <c r="KS33">
        <v>200</v>
      </c>
      <c r="KT33">
        <v>218</v>
      </c>
      <c r="KU33">
        <v>212</v>
      </c>
      <c r="KV33">
        <v>221</v>
      </c>
      <c r="KW33">
        <v>220</v>
      </c>
      <c r="KX33">
        <v>215</v>
      </c>
      <c r="KY33">
        <v>239</v>
      </c>
      <c r="KZ33">
        <v>215</v>
      </c>
      <c r="LA33">
        <v>250</v>
      </c>
      <c r="LB33">
        <v>233</v>
      </c>
      <c r="LC33">
        <v>196</v>
      </c>
      <c r="LD33">
        <v>214</v>
      </c>
      <c r="LE33">
        <v>197</v>
      </c>
      <c r="LF33">
        <v>157</v>
      </c>
      <c r="LG33">
        <v>153</v>
      </c>
      <c r="LH33">
        <v>120</v>
      </c>
      <c r="LI33">
        <v>110</v>
      </c>
      <c r="LJ33">
        <v>102</v>
      </c>
      <c r="LK33">
        <v>106</v>
      </c>
      <c r="LL33">
        <v>132</v>
      </c>
      <c r="LM33">
        <v>117</v>
      </c>
      <c r="LN33">
        <v>123</v>
      </c>
      <c r="LO33">
        <v>112</v>
      </c>
      <c r="LP33">
        <v>146</v>
      </c>
      <c r="LQ33">
        <v>130</v>
      </c>
      <c r="LR33">
        <v>154</v>
      </c>
      <c r="LS33">
        <v>155</v>
      </c>
      <c r="LT33">
        <v>192</v>
      </c>
      <c r="LU33">
        <v>167</v>
      </c>
      <c r="LV33">
        <v>184</v>
      </c>
      <c r="LW33">
        <v>222</v>
      </c>
      <c r="LX33">
        <v>218</v>
      </c>
      <c r="LY33">
        <v>223</v>
      </c>
      <c r="LZ33">
        <v>248</v>
      </c>
      <c r="MA33">
        <v>218</v>
      </c>
      <c r="MB33">
        <v>250</v>
      </c>
      <c r="MC33">
        <v>254</v>
      </c>
      <c r="MD33">
        <v>241</v>
      </c>
      <c r="ME33">
        <v>238</v>
      </c>
      <c r="MF33">
        <v>250</v>
      </c>
      <c r="MG33">
        <v>210</v>
      </c>
      <c r="MH33">
        <v>219</v>
      </c>
      <c r="MI33">
        <v>198</v>
      </c>
      <c r="MJ33">
        <v>237</v>
      </c>
      <c r="MK33">
        <v>237</v>
      </c>
      <c r="ML33">
        <v>263</v>
      </c>
      <c r="MM33">
        <v>241</v>
      </c>
      <c r="MN33">
        <v>230</v>
      </c>
      <c r="MO33">
        <v>230</v>
      </c>
      <c r="MP33">
        <v>240</v>
      </c>
      <c r="MQ33">
        <v>217</v>
      </c>
      <c r="MR33">
        <v>209</v>
      </c>
      <c r="MS33">
        <v>204</v>
      </c>
      <c r="MT33">
        <v>208</v>
      </c>
      <c r="MU33">
        <v>224</v>
      </c>
      <c r="MV33">
        <v>212</v>
      </c>
      <c r="MW33">
        <v>236</v>
      </c>
      <c r="MX33">
        <v>251</v>
      </c>
      <c r="MY33">
        <v>236</v>
      </c>
      <c r="MZ33">
        <v>236</v>
      </c>
      <c r="NA33">
        <v>215</v>
      </c>
      <c r="NB33">
        <v>236</v>
      </c>
      <c r="NC33">
        <v>245</v>
      </c>
      <c r="ND33">
        <v>239</v>
      </c>
      <c r="NE33">
        <v>256</v>
      </c>
      <c r="NF33">
        <v>289</v>
      </c>
      <c r="NG33">
        <v>230</v>
      </c>
      <c r="NH33">
        <v>197</v>
      </c>
      <c r="NI33">
        <v>189</v>
      </c>
      <c r="NJ33">
        <v>142</v>
      </c>
      <c r="NK33">
        <v>136</v>
      </c>
      <c r="NL33">
        <v>112</v>
      </c>
      <c r="NM33">
        <v>152</v>
      </c>
      <c r="NN33">
        <v>96</v>
      </c>
      <c r="NO33">
        <v>123</v>
      </c>
      <c r="NP33">
        <v>101</v>
      </c>
      <c r="NQ33">
        <v>101</v>
      </c>
      <c r="NR33">
        <v>89</v>
      </c>
      <c r="NS33">
        <v>81</v>
      </c>
      <c r="NT33">
        <v>74</v>
      </c>
      <c r="NU33">
        <v>68</v>
      </c>
      <c r="NV33">
        <v>70</v>
      </c>
      <c r="NW33">
        <v>59</v>
      </c>
      <c r="NX33">
        <v>56</v>
      </c>
      <c r="NY33">
        <v>56</v>
      </c>
      <c r="NZ33">
        <v>45</v>
      </c>
      <c r="OA33">
        <v>36</v>
      </c>
      <c r="OB33">
        <v>24</v>
      </c>
      <c r="OC33">
        <v>23</v>
      </c>
      <c r="OD33">
        <v>20</v>
      </c>
      <c r="OE33">
        <v>16</v>
      </c>
      <c r="OF33">
        <v>7</v>
      </c>
      <c r="OG33">
        <v>3</v>
      </c>
      <c r="OH33">
        <v>4</v>
      </c>
      <c r="OI33">
        <v>3</v>
      </c>
      <c r="OJ33">
        <v>3</v>
      </c>
      <c r="OL33">
        <v>20</v>
      </c>
      <c r="OM33" t="s">
        <v>278</v>
      </c>
      <c r="ON33">
        <v>96</v>
      </c>
      <c r="OO33">
        <v>103</v>
      </c>
      <c r="OP33">
        <v>106</v>
      </c>
      <c r="OQ33">
        <v>110</v>
      </c>
      <c r="OR33">
        <v>115</v>
      </c>
      <c r="OS33">
        <v>118</v>
      </c>
      <c r="OT33">
        <v>119</v>
      </c>
      <c r="OU33">
        <v>122</v>
      </c>
      <c r="OV33">
        <v>124</v>
      </c>
      <c r="OW33">
        <v>126</v>
      </c>
      <c r="OX33">
        <v>127</v>
      </c>
      <c r="OY33">
        <v>132</v>
      </c>
      <c r="OZ33">
        <v>121</v>
      </c>
      <c r="PA33">
        <v>152</v>
      </c>
      <c r="PB33">
        <v>162</v>
      </c>
      <c r="PC33">
        <v>178</v>
      </c>
      <c r="PD33">
        <v>177</v>
      </c>
      <c r="PE33">
        <v>191</v>
      </c>
      <c r="PF33">
        <v>196</v>
      </c>
      <c r="PG33">
        <v>159</v>
      </c>
      <c r="PH33">
        <v>132</v>
      </c>
      <c r="PI33">
        <v>114</v>
      </c>
      <c r="PJ33">
        <v>104</v>
      </c>
      <c r="PK33">
        <v>108</v>
      </c>
      <c r="PL33">
        <v>104</v>
      </c>
      <c r="PM33">
        <v>106</v>
      </c>
      <c r="PN33">
        <v>107</v>
      </c>
      <c r="PO33">
        <v>108</v>
      </c>
      <c r="PP33">
        <v>114</v>
      </c>
      <c r="PQ33">
        <v>124</v>
      </c>
      <c r="PR33">
        <v>126</v>
      </c>
      <c r="PS33">
        <v>137</v>
      </c>
      <c r="PT33">
        <v>142</v>
      </c>
      <c r="PU33">
        <v>153</v>
      </c>
      <c r="PV33">
        <v>159</v>
      </c>
      <c r="PW33">
        <v>168</v>
      </c>
      <c r="PX33">
        <v>182</v>
      </c>
      <c r="PY33">
        <v>177</v>
      </c>
      <c r="PZ33">
        <v>187</v>
      </c>
      <c r="QA33">
        <v>181</v>
      </c>
      <c r="QB33">
        <v>198</v>
      </c>
      <c r="QC33">
        <v>185</v>
      </c>
      <c r="QD33">
        <v>193</v>
      </c>
      <c r="QE33">
        <v>187</v>
      </c>
      <c r="QF33">
        <v>210</v>
      </c>
      <c r="QG33">
        <v>199</v>
      </c>
      <c r="QH33">
        <v>209</v>
      </c>
      <c r="QI33">
        <v>232</v>
      </c>
      <c r="QJ33">
        <v>228</v>
      </c>
      <c r="QK33">
        <v>225</v>
      </c>
      <c r="QL33">
        <v>239</v>
      </c>
      <c r="QM33">
        <v>217</v>
      </c>
      <c r="QN33">
        <v>234</v>
      </c>
      <c r="QO33">
        <v>237</v>
      </c>
      <c r="QP33">
        <v>231</v>
      </c>
      <c r="QQ33">
        <v>225</v>
      </c>
      <c r="QR33">
        <v>230</v>
      </c>
      <c r="QS33">
        <v>196</v>
      </c>
      <c r="QT33">
        <v>204</v>
      </c>
      <c r="QU33">
        <v>187</v>
      </c>
      <c r="QV33">
        <v>215</v>
      </c>
      <c r="QW33">
        <v>215</v>
      </c>
      <c r="QX33">
        <v>236</v>
      </c>
      <c r="QY33">
        <v>221</v>
      </c>
      <c r="QZ33">
        <v>216</v>
      </c>
      <c r="RA33">
        <v>213</v>
      </c>
      <c r="RB33">
        <v>222</v>
      </c>
      <c r="RC33">
        <v>202</v>
      </c>
      <c r="RD33">
        <v>194</v>
      </c>
      <c r="RE33">
        <v>190</v>
      </c>
      <c r="RF33">
        <v>190</v>
      </c>
      <c r="RG33">
        <v>200</v>
      </c>
      <c r="RH33">
        <v>189</v>
      </c>
      <c r="RI33">
        <v>205</v>
      </c>
      <c r="RJ33">
        <v>213</v>
      </c>
      <c r="RK33">
        <v>195</v>
      </c>
      <c r="RL33">
        <v>192</v>
      </c>
      <c r="RM33">
        <v>173</v>
      </c>
      <c r="RN33">
        <v>185</v>
      </c>
      <c r="RO33">
        <v>186</v>
      </c>
      <c r="RP33">
        <v>177</v>
      </c>
      <c r="RQ33">
        <v>181</v>
      </c>
      <c r="RR33">
        <v>199</v>
      </c>
      <c r="RS33">
        <v>152</v>
      </c>
      <c r="RT33">
        <v>128</v>
      </c>
      <c r="RU33">
        <v>115</v>
      </c>
      <c r="RV33">
        <v>81</v>
      </c>
      <c r="RW33">
        <v>73</v>
      </c>
      <c r="RX33">
        <v>54</v>
      </c>
      <c r="RY33">
        <v>68</v>
      </c>
      <c r="RZ33">
        <v>40</v>
      </c>
      <c r="SA33">
        <v>42</v>
      </c>
      <c r="SB33">
        <v>31</v>
      </c>
      <c r="SC33">
        <v>26</v>
      </c>
      <c r="SD33">
        <v>19</v>
      </c>
      <c r="SE33">
        <v>15</v>
      </c>
      <c r="SF33">
        <v>10</v>
      </c>
      <c r="SG33">
        <v>7</v>
      </c>
      <c r="SH33">
        <v>6</v>
      </c>
      <c r="SI33">
        <v>4</v>
      </c>
      <c r="SJ33">
        <v>5</v>
      </c>
      <c r="SL33">
        <v>20</v>
      </c>
      <c r="SM33" t="s">
        <v>278</v>
      </c>
      <c r="SN33">
        <v>0</v>
      </c>
      <c r="SO33">
        <v>-80075.431942688621</v>
      </c>
      <c r="SP33">
        <v>-155334.29655047861</v>
      </c>
      <c r="SQ33">
        <v>-229991.09024140629</v>
      </c>
      <c r="SR33">
        <v>-302841.67118174699</v>
      </c>
      <c r="SS33">
        <v>-377498.46487267467</v>
      </c>
      <c r="ST33">
        <v>-451553.18764674006</v>
      </c>
      <c r="SU33">
        <v>-522597.55583649385</v>
      </c>
      <c r="SV33">
        <v>-590631.56944193598</v>
      </c>
      <c r="SW33">
        <v>-655053.15754620417</v>
      </c>
      <c r="SX33">
        <v>-717668.53289988544</v>
      </c>
      <c r="SY33">
        <v>-779079.76641984214</v>
      </c>
      <c r="SZ33">
        <v>-838684.78718921181</v>
      </c>
      <c r="TA33">
        <v>0</v>
      </c>
      <c r="TB33">
        <v>-645194.96156707162</v>
      </c>
      <c r="TC33">
        <v>-1145018.8742871312</v>
      </c>
      <c r="TD33">
        <v>-1556428.5246714605</v>
      </c>
      <c r="TE33">
        <v>-1906431.0934788</v>
      </c>
      <c r="TF33">
        <v>-2163171.1976196379</v>
      </c>
      <c r="TG33">
        <v>-2268433.7515497147</v>
      </c>
      <c r="TH33">
        <v>-2277056.8509794194</v>
      </c>
      <c r="TI33">
        <v>-2336715.2293577977</v>
      </c>
      <c r="TJ33">
        <v>-2390174.6094718566</v>
      </c>
      <c r="TK33">
        <v>-2428719.394991321</v>
      </c>
      <c r="TL33">
        <v>-2462906.382345648</v>
      </c>
      <c r="TM33">
        <v>-2497093.369699975</v>
      </c>
      <c r="TN33">
        <v>0</v>
      </c>
      <c r="TO33">
        <v>162732.75334163904</v>
      </c>
      <c r="TP33">
        <v>-77467.614784157282</v>
      </c>
      <c r="TQ33">
        <v>-606655.25335923594</v>
      </c>
      <c r="TR33">
        <v>-920075.48338506813</v>
      </c>
      <c r="TS33">
        <v>-1536678.4759028938</v>
      </c>
      <c r="TT33">
        <v>-2124706.1117328661</v>
      </c>
      <c r="TU33">
        <v>-2932604.0448085819</v>
      </c>
      <c r="TV33">
        <v>-3681438.0996121662</v>
      </c>
      <c r="TW33">
        <v>-4344835.8127274392</v>
      </c>
      <c r="TX33">
        <v>-5061136.4863342978</v>
      </c>
      <c r="TY33">
        <v>-5687858.4211415425</v>
      </c>
      <c r="TZ33">
        <v>-6170053.7970451396</v>
      </c>
      <c r="UA33">
        <v>0</v>
      </c>
      <c r="UB33">
        <v>-16105.393519037983</v>
      </c>
      <c r="UC33">
        <v>-22246.977922595492</v>
      </c>
      <c r="UD33">
        <v>-20657.624856898728</v>
      </c>
      <c r="UE33">
        <v>-35855.666788162227</v>
      </c>
      <c r="UF33">
        <v>-47401.402821022624</v>
      </c>
      <c r="UG33">
        <v>-64765.024538557031</v>
      </c>
      <c r="UH33">
        <v>-83201.638312852534</v>
      </c>
      <c r="UI33">
        <v>-100451.64939641923</v>
      </c>
      <c r="UJ33">
        <v>-116050.46990383166</v>
      </c>
      <c r="UK33">
        <v>-131393.17921813886</v>
      </c>
      <c r="UL33">
        <v>-149184.30261308586</v>
      </c>
      <c r="UM33">
        <v>-174223.33319197004</v>
      </c>
      <c r="UN33">
        <v>0</v>
      </c>
      <c r="UO33">
        <v>-39262.863974992622</v>
      </c>
      <c r="UP33">
        <v>-30034.962990189058</v>
      </c>
      <c r="UQ33">
        <v>-2948.0363367576138</v>
      </c>
      <c r="UR33">
        <v>50852.033926288124</v>
      </c>
      <c r="US33">
        <v>144420.51758153577</v>
      </c>
      <c r="UT33">
        <v>224283.60185558756</v>
      </c>
      <c r="UU33">
        <v>245777.37439586726</v>
      </c>
      <c r="UV33">
        <v>328508.77065965498</v>
      </c>
      <c r="UW33">
        <v>353260.54158781871</v>
      </c>
      <c r="UX33">
        <v>382773.20605677884</v>
      </c>
      <c r="UY33">
        <v>436497.1300879867</v>
      </c>
      <c r="UZ33">
        <v>524730.40196507471</v>
      </c>
      <c r="VA33">
        <v>0</v>
      </c>
      <c r="VB33">
        <v>-44239.539461031789</v>
      </c>
      <c r="VC33">
        <v>-40951.264646054027</v>
      </c>
      <c r="VD33">
        <v>-51639.483878130253</v>
      </c>
      <c r="VE33">
        <v>-32933.36819864218</v>
      </c>
      <c r="VF33">
        <v>2723.4241297402987</v>
      </c>
      <c r="VG33">
        <v>26555.519971215137</v>
      </c>
      <c r="VH33">
        <v>46567.524542401319</v>
      </c>
      <c r="VI33">
        <v>51621.432159263699</v>
      </c>
      <c r="VJ33">
        <v>70864.995265451042</v>
      </c>
      <c r="VK33">
        <v>65798.783303186676</v>
      </c>
      <c r="VL33">
        <v>63020.533597313464</v>
      </c>
      <c r="VM33">
        <v>52345.744111277381</v>
      </c>
      <c r="VN33">
        <v>0</v>
      </c>
      <c r="VO33">
        <v>59384.52519900311</v>
      </c>
      <c r="VP33">
        <v>257225.48922433594</v>
      </c>
      <c r="VQ33">
        <v>491920.16516819299</v>
      </c>
      <c r="VR33">
        <v>821326.89090552996</v>
      </c>
      <c r="VS33">
        <v>1262630.112124464</v>
      </c>
      <c r="VT33">
        <v>1677038.4876300823</v>
      </c>
      <c r="VU33">
        <v>1878885.8743382851</v>
      </c>
      <c r="VV33">
        <v>2323520.0770814447</v>
      </c>
      <c r="VW33">
        <v>2534473.9521155162</v>
      </c>
      <c r="VX33">
        <v>2770950.7535161711</v>
      </c>
      <c r="VY33">
        <v>3063569.0381378517</v>
      </c>
      <c r="VZ33">
        <v>3503269.1274289018</v>
      </c>
      <c r="WA33">
        <v>0</v>
      </c>
      <c r="WB33">
        <v>-167791.43497446174</v>
      </c>
      <c r="WC33">
        <v>-326953.20085902454</v>
      </c>
      <c r="WD33">
        <v>-463882.05280702689</v>
      </c>
      <c r="WE33">
        <v>-600546.96231121721</v>
      </c>
      <c r="WF33">
        <v>-711858.15464054537</v>
      </c>
      <c r="WG33">
        <v>-835493.22480707243</v>
      </c>
      <c r="WH33">
        <v>-974201.12143685739</v>
      </c>
      <c r="WI33">
        <v>-1080225.5523991457</v>
      </c>
      <c r="WJ33">
        <v>-1208336.2941402714</v>
      </c>
      <c r="WK33">
        <v>-1322590.636873818</v>
      </c>
      <c r="WL33">
        <v>-1419852.5148222998</v>
      </c>
      <c r="WM33">
        <v>-1500411.070152008</v>
      </c>
      <c r="WN33">
        <v>0</v>
      </c>
      <c r="WO33">
        <v>-770552.34689864237</v>
      </c>
      <c r="WP33">
        <v>-1540781.7028152943</v>
      </c>
      <c r="WQ33">
        <v>-2440281.9009827231</v>
      </c>
      <c r="WR33">
        <v>-2926505.3205118184</v>
      </c>
      <c r="WS33">
        <v>-3426833.6420210339</v>
      </c>
      <c r="WT33">
        <v>-3817073.6908180658</v>
      </c>
      <c r="WU33">
        <v>-4618430.438097653</v>
      </c>
      <c r="WV33">
        <v>-5085811.8203071011</v>
      </c>
      <c r="WW33">
        <v>-5755850.8548208158</v>
      </c>
      <c r="WX33">
        <v>-6441985.4874413237</v>
      </c>
      <c r="WY33">
        <v>-6935794.6855192659</v>
      </c>
      <c r="WZ33">
        <v>-7100121.0837730514</v>
      </c>
      <c r="XA33">
        <v>20</v>
      </c>
      <c r="XB33" t="s">
        <v>278</v>
      </c>
      <c r="XC33">
        <v>0</v>
      </c>
      <c r="XD33">
        <v>0</v>
      </c>
      <c r="XE33">
        <v>0</v>
      </c>
      <c r="XF33">
        <v>0</v>
      </c>
      <c r="XG33">
        <v>0</v>
      </c>
      <c r="XH33">
        <v>0</v>
      </c>
      <c r="XI33">
        <v>0</v>
      </c>
      <c r="XJ33">
        <v>0</v>
      </c>
      <c r="XK33">
        <v>0</v>
      </c>
      <c r="XL33">
        <v>0</v>
      </c>
      <c r="XM33">
        <v>0</v>
      </c>
      <c r="XN33">
        <v>0</v>
      </c>
      <c r="XO33">
        <v>0</v>
      </c>
      <c r="XP33">
        <v>0</v>
      </c>
      <c r="XQ33">
        <v>0</v>
      </c>
      <c r="XR33">
        <v>0</v>
      </c>
      <c r="XS33">
        <v>0</v>
      </c>
      <c r="XT33">
        <v>0</v>
      </c>
      <c r="XU33">
        <v>0</v>
      </c>
      <c r="XV33">
        <v>0</v>
      </c>
      <c r="XW33">
        <v>0</v>
      </c>
      <c r="XX33">
        <v>0</v>
      </c>
      <c r="XY33">
        <v>0</v>
      </c>
      <c r="XZ33">
        <v>0</v>
      </c>
      <c r="YA33">
        <v>0</v>
      </c>
      <c r="YB33">
        <v>0</v>
      </c>
      <c r="YC33">
        <v>0</v>
      </c>
      <c r="YD33">
        <v>162732.75334163904</v>
      </c>
      <c r="YE33">
        <v>162732.75334163904</v>
      </c>
      <c r="YF33">
        <v>162732.75334163904</v>
      </c>
      <c r="YG33">
        <v>162732.75334163904</v>
      </c>
      <c r="YH33">
        <v>162732.75334163904</v>
      </c>
      <c r="YI33">
        <v>162732.75334163904</v>
      </c>
      <c r="YJ33">
        <v>162732.75334163904</v>
      </c>
      <c r="YK33">
        <v>162732.75334163904</v>
      </c>
      <c r="YL33">
        <v>162732.75334163904</v>
      </c>
      <c r="YM33">
        <v>162732.75334163904</v>
      </c>
      <c r="YN33">
        <v>162732.75334163904</v>
      </c>
      <c r="YO33">
        <v>162732.75334163904</v>
      </c>
      <c r="YP33">
        <v>0</v>
      </c>
      <c r="YQ33">
        <v>0</v>
      </c>
      <c r="YR33">
        <v>0</v>
      </c>
      <c r="YS33">
        <v>1589.3530656967637</v>
      </c>
      <c r="YT33">
        <v>1589.3530656967637</v>
      </c>
      <c r="YU33">
        <v>1589.3530656967637</v>
      </c>
      <c r="YV33">
        <v>1589.3530656967637</v>
      </c>
      <c r="YW33">
        <v>1589.3530656967637</v>
      </c>
      <c r="YX33">
        <v>1589.3530656967637</v>
      </c>
      <c r="YY33">
        <v>1589.3530656967637</v>
      </c>
      <c r="YZ33">
        <v>1589.3530656967637</v>
      </c>
      <c r="ZA33">
        <v>1589.3530656967637</v>
      </c>
      <c r="ZB33">
        <v>1589.3530656967637</v>
      </c>
      <c r="ZC33">
        <v>0</v>
      </c>
      <c r="ZD33">
        <v>0</v>
      </c>
      <c r="ZE33">
        <v>9227.9009848035639</v>
      </c>
      <c r="ZF33">
        <v>36314.827638235009</v>
      </c>
      <c r="ZG33">
        <v>90114.897901280754</v>
      </c>
      <c r="ZH33">
        <v>183683.38155652839</v>
      </c>
      <c r="ZI33">
        <v>263546.46583058021</v>
      </c>
      <c r="ZJ33">
        <v>285040.23837085988</v>
      </c>
      <c r="ZK33">
        <v>367771.63463464758</v>
      </c>
      <c r="ZL33">
        <v>392523.4055628113</v>
      </c>
      <c r="ZM33">
        <v>422036.07003177144</v>
      </c>
      <c r="ZN33">
        <v>475759.9940629793</v>
      </c>
      <c r="ZO33">
        <v>563993.26594006724</v>
      </c>
      <c r="ZP33">
        <v>0</v>
      </c>
      <c r="ZQ33">
        <v>0</v>
      </c>
      <c r="ZR33">
        <v>3288.2748149777635</v>
      </c>
      <c r="ZS33">
        <v>3288.2748149777635</v>
      </c>
      <c r="ZT33">
        <v>21994.390494465835</v>
      </c>
      <c r="ZU33">
        <v>57651.182822848314</v>
      </c>
      <c r="ZV33">
        <v>81483.278664323152</v>
      </c>
      <c r="ZW33">
        <v>101495.28323550933</v>
      </c>
      <c r="ZX33">
        <v>106549.19085237171</v>
      </c>
      <c r="ZY33">
        <v>125792.75395855906</v>
      </c>
      <c r="ZZ33">
        <v>125792.75395855906</v>
      </c>
      <c r="AAA33">
        <v>125792.75395855906</v>
      </c>
      <c r="AAB33">
        <v>125792.75395855906</v>
      </c>
      <c r="AAC33">
        <v>0</v>
      </c>
      <c r="AAD33">
        <v>59384.52519900311</v>
      </c>
      <c r="AAE33">
        <v>257225.48922433594</v>
      </c>
      <c r="AAF33">
        <v>491920.16516819299</v>
      </c>
      <c r="AAG33">
        <v>821326.89090552996</v>
      </c>
      <c r="AAH33">
        <v>1262630.112124464</v>
      </c>
      <c r="AAI33">
        <v>1677038.4876300823</v>
      </c>
      <c r="AAJ33">
        <v>1878885.8743382851</v>
      </c>
      <c r="AAK33">
        <v>2323520.0770814447</v>
      </c>
      <c r="AAL33">
        <v>2534473.9521155162</v>
      </c>
      <c r="AAM33">
        <v>2770950.7535161711</v>
      </c>
      <c r="AAN33">
        <v>3063569.0381378517</v>
      </c>
      <c r="AAO33">
        <v>3503269.1274289018</v>
      </c>
      <c r="AAP33">
        <v>0</v>
      </c>
      <c r="AAQ33">
        <v>0</v>
      </c>
      <c r="AAR33">
        <v>0</v>
      </c>
      <c r="AAS33">
        <v>0</v>
      </c>
      <c r="AAT33">
        <v>0</v>
      </c>
      <c r="AAU33">
        <v>0</v>
      </c>
      <c r="AAV33">
        <v>0</v>
      </c>
      <c r="AAW33">
        <v>0</v>
      </c>
      <c r="AAX33">
        <v>0</v>
      </c>
      <c r="AAY33">
        <v>0</v>
      </c>
      <c r="AAZ33">
        <v>0</v>
      </c>
      <c r="ABA33">
        <v>0</v>
      </c>
      <c r="ABB33">
        <v>0</v>
      </c>
      <c r="ABC33">
        <v>0</v>
      </c>
      <c r="ABD33">
        <v>222117.27854064215</v>
      </c>
      <c r="ABE33">
        <v>432474.41836575628</v>
      </c>
      <c r="ABF33">
        <v>695845.37402874161</v>
      </c>
      <c r="ABG33">
        <v>1097758.2857086123</v>
      </c>
      <c r="ABH33">
        <v>1668286.7829111766</v>
      </c>
      <c r="ABI33">
        <v>2186390.3385323216</v>
      </c>
      <c r="ABJ33">
        <v>2429743.50235199</v>
      </c>
      <c r="ABK33">
        <v>2962163.0089757997</v>
      </c>
      <c r="ABL33">
        <v>3217112.2180442223</v>
      </c>
      <c r="ABM33">
        <v>3483101.6839138372</v>
      </c>
      <c r="ABN33">
        <v>3829443.8925667256</v>
      </c>
      <c r="ABO33">
        <v>4357377.2537348643</v>
      </c>
      <c r="ABQ33">
        <v>20</v>
      </c>
      <c r="ABR33" t="s">
        <v>278</v>
      </c>
      <c r="ABS33">
        <v>0</v>
      </c>
      <c r="ABT33">
        <v>-35466.579932185261</v>
      </c>
      <c r="ABU33">
        <v>-72246.864903882451</v>
      </c>
      <c r="ABV33">
        <v>-111829.01450233489</v>
      </c>
      <c r="ABW33">
        <v>-149447.55398338233</v>
      </c>
      <c r="ABX33">
        <v>-190880.39399958664</v>
      </c>
      <c r="ABY33">
        <v>-232529.74339376573</v>
      </c>
      <c r="ABZ33">
        <v>-276460.51662556577</v>
      </c>
      <c r="ACA33">
        <v>-318559.31600957463</v>
      </c>
      <c r="ACB33">
        <v>-359744.22397338983</v>
      </c>
      <c r="ACC33">
        <v>-401335.34230007877</v>
      </c>
      <c r="ACD33">
        <v>-442093.16784688842</v>
      </c>
      <c r="ACE33">
        <v>-480856.98332443403</v>
      </c>
      <c r="ACG33">
        <v>20</v>
      </c>
      <c r="ACH33" t="s">
        <v>278</v>
      </c>
      <c r="ACI33">
        <v>4577</v>
      </c>
      <c r="ACJ33">
        <v>85403</v>
      </c>
      <c r="ACK33">
        <v>5.3592965118321373E-2</v>
      </c>
      <c r="ACM33">
        <v>20</v>
      </c>
      <c r="ACN33" t="s">
        <v>278</v>
      </c>
      <c r="ACO33">
        <v>187</v>
      </c>
      <c r="ACP33">
        <v>108</v>
      </c>
      <c r="ACQ33">
        <v>75</v>
      </c>
      <c r="ACR33">
        <v>148</v>
      </c>
      <c r="ACS33">
        <v>352</v>
      </c>
      <c r="ACT33">
        <v>297</v>
      </c>
      <c r="ACU33">
        <v>275</v>
      </c>
      <c r="ACV33">
        <v>168</v>
      </c>
      <c r="ACW33">
        <v>122</v>
      </c>
      <c r="ACX33">
        <v>125</v>
      </c>
      <c r="ACY33">
        <v>101</v>
      </c>
      <c r="ACZ33">
        <v>71</v>
      </c>
      <c r="ADA33">
        <v>81</v>
      </c>
      <c r="ADB33">
        <v>62</v>
      </c>
      <c r="ADC33">
        <v>26</v>
      </c>
      <c r="ADD33">
        <v>21</v>
      </c>
      <c r="ADF33">
        <v>20</v>
      </c>
      <c r="ADG33" t="s">
        <v>278</v>
      </c>
      <c r="ADH33">
        <v>162</v>
      </c>
      <c r="ADI33">
        <v>108</v>
      </c>
      <c r="ADJ33">
        <v>84</v>
      </c>
      <c r="ADK33">
        <v>375</v>
      </c>
      <c r="ADL33">
        <v>514</v>
      </c>
      <c r="ADM33">
        <v>295</v>
      </c>
      <c r="ADN33">
        <v>227</v>
      </c>
      <c r="ADO33">
        <v>168</v>
      </c>
      <c r="ADP33">
        <v>118</v>
      </c>
      <c r="ADQ33">
        <v>148</v>
      </c>
      <c r="ADR33">
        <v>99</v>
      </c>
      <c r="ADS33">
        <v>80</v>
      </c>
      <c r="ADT33">
        <v>63</v>
      </c>
      <c r="ADU33">
        <v>58</v>
      </c>
      <c r="ADV33">
        <v>33</v>
      </c>
      <c r="ADW33">
        <v>44</v>
      </c>
      <c r="ADY33">
        <v>20</v>
      </c>
      <c r="ADZ33" t="s">
        <v>278</v>
      </c>
      <c r="AEA33">
        <v>25</v>
      </c>
      <c r="AEB33">
        <v>0</v>
      </c>
      <c r="AEC33">
        <v>-9</v>
      </c>
      <c r="AED33">
        <v>-227</v>
      </c>
      <c r="AEE33">
        <v>-162</v>
      </c>
      <c r="AEF33">
        <v>2</v>
      </c>
      <c r="AEG33">
        <v>48</v>
      </c>
      <c r="AEH33">
        <v>0</v>
      </c>
      <c r="AEI33">
        <v>4</v>
      </c>
      <c r="AEJ33">
        <v>-23</v>
      </c>
      <c r="AEK33">
        <v>2</v>
      </c>
      <c r="AEL33">
        <v>-9</v>
      </c>
      <c r="AEM33">
        <v>18</v>
      </c>
      <c r="AEN33">
        <v>4</v>
      </c>
      <c r="AEO33">
        <v>-7</v>
      </c>
      <c r="AEP33">
        <v>-23</v>
      </c>
      <c r="AER33">
        <v>20</v>
      </c>
      <c r="AES33" t="s">
        <v>278</v>
      </c>
      <c r="AET33">
        <v>6397.2814210086408</v>
      </c>
      <c r="AEU33">
        <v>6220.9634517969416</v>
      </c>
      <c r="AEV33">
        <v>7832.745326056116</v>
      </c>
      <c r="AEW33">
        <v>4933.7719777215834</v>
      </c>
      <c r="AEX33">
        <v>392.42565976738263</v>
      </c>
      <c r="AEY33">
        <v>2361.4370691635536</v>
      </c>
      <c r="AEZ33">
        <v>3506.9478237896942</v>
      </c>
      <c r="AFA33">
        <v>4855.1595072439613</v>
      </c>
      <c r="AFB33">
        <v>5229.7094623428438</v>
      </c>
      <c r="AFC33">
        <v>5963.5537239548103</v>
      </c>
      <c r="AFD33">
        <v>4690.5458016069779</v>
      </c>
      <c r="AFE33">
        <v>4384.1966797976529</v>
      </c>
      <c r="AFF33">
        <v>3719.0279291055035</v>
      </c>
      <c r="AFG33">
        <v>3967.2264740175092</v>
      </c>
      <c r="AFH33">
        <v>3001.4391605973715</v>
      </c>
      <c r="AFI33">
        <v>14072.822852476336</v>
      </c>
      <c r="AFK33">
        <v>20</v>
      </c>
      <c r="AFL33" t="s">
        <v>278</v>
      </c>
      <c r="AFM33">
        <v>10845.877806145065</v>
      </c>
      <c r="AFN33">
        <v>10516.637696626383</v>
      </c>
      <c r="AFO33">
        <v>11330.310667667156</v>
      </c>
      <c r="AFP33">
        <v>5886.2922575548582</v>
      </c>
      <c r="AFQ33">
        <v>2845.2256596463403</v>
      </c>
      <c r="AFR33">
        <v>2776.0223302765421</v>
      </c>
      <c r="AFS33">
        <v>2776.0223302765421</v>
      </c>
      <c r="AFT33">
        <v>2776.0223302765421</v>
      </c>
      <c r="AFU33">
        <v>2776.0223302765421</v>
      </c>
      <c r="AFV33">
        <v>2776.0223302765421</v>
      </c>
      <c r="AFW33">
        <v>3098.1792767520265</v>
      </c>
      <c r="AFX33">
        <v>3098.1792767520265</v>
      </c>
      <c r="AFY33">
        <v>3098.1792767520265</v>
      </c>
      <c r="AFZ33">
        <v>4474.5973483156768</v>
      </c>
      <c r="AGA33">
        <v>4474.5973483156768</v>
      </c>
      <c r="AGB33">
        <v>14616.029927059775</v>
      </c>
      <c r="AGD33">
        <v>20</v>
      </c>
      <c r="AGE33" t="s">
        <v>278</v>
      </c>
      <c r="AGF33">
        <v>-4448.596385136424</v>
      </c>
      <c r="AGG33">
        <v>-4295.6742448294417</v>
      </c>
      <c r="AGH33">
        <v>-3497.5653416110399</v>
      </c>
      <c r="AGI33">
        <v>-952.5202798332748</v>
      </c>
      <c r="AGJ33">
        <v>-2452.7999998789578</v>
      </c>
      <c r="AGK33">
        <v>-414.58526111298852</v>
      </c>
      <c r="AGL33">
        <v>730.92549351315211</v>
      </c>
      <c r="AGM33">
        <v>2079.1371769674192</v>
      </c>
      <c r="AGN33">
        <v>2453.6871320663017</v>
      </c>
      <c r="AGO33">
        <v>3187.5313936782682</v>
      </c>
      <c r="AGP33">
        <v>1592.3665248549514</v>
      </c>
      <c r="AGQ33">
        <v>1286.0174030456265</v>
      </c>
      <c r="AGR33">
        <v>620.84865235347706</v>
      </c>
      <c r="AGS33">
        <v>-507.37087429816756</v>
      </c>
      <c r="AGT33">
        <v>-1473.1581877183053</v>
      </c>
      <c r="AGU33">
        <v>-543.20707458343895</v>
      </c>
    </row>
    <row r="34" spans="1:879" x14ac:dyDescent="0.25">
      <c r="A34">
        <v>2</v>
      </c>
      <c r="B34">
        <v>108</v>
      </c>
      <c r="C34" t="s">
        <v>279</v>
      </c>
      <c r="D34">
        <v>77</v>
      </c>
      <c r="E34">
        <v>84</v>
      </c>
      <c r="F34">
        <v>82</v>
      </c>
      <c r="G34">
        <v>80</v>
      </c>
      <c r="H34">
        <v>80</v>
      </c>
      <c r="I34">
        <v>78</v>
      </c>
      <c r="J34">
        <v>78</v>
      </c>
      <c r="K34">
        <v>76</v>
      </c>
      <c r="L34">
        <v>76</v>
      </c>
      <c r="M34">
        <v>75</v>
      </c>
      <c r="N34">
        <v>74</v>
      </c>
      <c r="O34">
        <v>74</v>
      </c>
      <c r="P34">
        <v>74</v>
      </c>
      <c r="R34">
        <v>108</v>
      </c>
      <c r="S34" t="s">
        <v>279</v>
      </c>
      <c r="T34">
        <v>605</v>
      </c>
      <c r="U34">
        <v>563</v>
      </c>
      <c r="V34">
        <v>508</v>
      </c>
      <c r="W34">
        <v>486</v>
      </c>
      <c r="X34">
        <v>454</v>
      </c>
      <c r="Y34">
        <v>434</v>
      </c>
      <c r="Z34">
        <v>433</v>
      </c>
      <c r="AA34">
        <v>429</v>
      </c>
      <c r="AB34">
        <v>423</v>
      </c>
      <c r="AC34">
        <v>418</v>
      </c>
      <c r="AD34">
        <v>415</v>
      </c>
      <c r="AE34">
        <v>412</v>
      </c>
      <c r="AF34">
        <v>409</v>
      </c>
      <c r="AH34">
        <v>108</v>
      </c>
      <c r="AI34" t="s">
        <v>279</v>
      </c>
      <c r="AJ34">
        <v>130</v>
      </c>
      <c r="AK34">
        <v>126</v>
      </c>
      <c r="AL34">
        <v>146</v>
      </c>
      <c r="AM34">
        <v>114</v>
      </c>
      <c r="AN34">
        <v>120</v>
      </c>
      <c r="AO34">
        <v>110</v>
      </c>
      <c r="AP34">
        <v>89</v>
      </c>
      <c r="AQ34">
        <v>92</v>
      </c>
      <c r="AR34">
        <v>92</v>
      </c>
      <c r="AS34">
        <v>92</v>
      </c>
      <c r="AT34">
        <v>90</v>
      </c>
      <c r="AU34">
        <v>89</v>
      </c>
      <c r="AV34">
        <v>88</v>
      </c>
      <c r="AX34">
        <v>108</v>
      </c>
      <c r="AY34" t="s">
        <v>279</v>
      </c>
      <c r="AZ34">
        <v>755</v>
      </c>
      <c r="BA34">
        <v>768</v>
      </c>
      <c r="BB34">
        <v>771</v>
      </c>
      <c r="BC34">
        <v>793</v>
      </c>
      <c r="BD34">
        <v>772</v>
      </c>
      <c r="BE34">
        <v>772</v>
      </c>
      <c r="BF34">
        <v>746</v>
      </c>
      <c r="BG34">
        <v>705</v>
      </c>
      <c r="BH34">
        <v>670</v>
      </c>
      <c r="BI34">
        <v>620</v>
      </c>
      <c r="BJ34">
        <v>597</v>
      </c>
      <c r="BK34">
        <v>569</v>
      </c>
      <c r="BL34">
        <v>549</v>
      </c>
      <c r="BN34">
        <v>108</v>
      </c>
      <c r="BO34" t="s">
        <v>279</v>
      </c>
      <c r="BP34">
        <v>401</v>
      </c>
      <c r="BQ34">
        <v>384</v>
      </c>
      <c r="BR34">
        <v>374</v>
      </c>
      <c r="BS34">
        <v>369</v>
      </c>
      <c r="BT34">
        <v>386</v>
      </c>
      <c r="BU34">
        <v>381</v>
      </c>
      <c r="BV34">
        <v>393</v>
      </c>
      <c r="BW34">
        <v>389</v>
      </c>
      <c r="BX34">
        <v>395</v>
      </c>
      <c r="BY34">
        <v>404</v>
      </c>
      <c r="BZ34">
        <v>387</v>
      </c>
      <c r="CA34">
        <v>379</v>
      </c>
      <c r="CB34">
        <v>348</v>
      </c>
      <c r="CD34">
        <v>108</v>
      </c>
      <c r="CE34" t="s">
        <v>279</v>
      </c>
      <c r="CF34">
        <v>404</v>
      </c>
      <c r="CG34">
        <v>411</v>
      </c>
      <c r="CH34">
        <v>410</v>
      </c>
      <c r="CI34">
        <v>393</v>
      </c>
      <c r="CJ34">
        <v>378</v>
      </c>
      <c r="CK34">
        <v>370</v>
      </c>
      <c r="CL34">
        <v>367</v>
      </c>
      <c r="CM34">
        <v>381</v>
      </c>
      <c r="CN34">
        <v>380</v>
      </c>
      <c r="CO34">
        <v>386</v>
      </c>
      <c r="CP34">
        <v>385</v>
      </c>
      <c r="CQ34">
        <v>389</v>
      </c>
      <c r="CR34">
        <v>395</v>
      </c>
      <c r="CT34">
        <v>108</v>
      </c>
      <c r="CU34" t="s">
        <v>279</v>
      </c>
      <c r="CV34">
        <v>369</v>
      </c>
      <c r="CW34">
        <v>379</v>
      </c>
      <c r="CX34">
        <v>397</v>
      </c>
      <c r="CY34">
        <v>410</v>
      </c>
      <c r="CZ34">
        <v>405</v>
      </c>
      <c r="DA34">
        <v>402</v>
      </c>
      <c r="DB34">
        <v>397</v>
      </c>
      <c r="DC34">
        <v>390</v>
      </c>
      <c r="DD34">
        <v>383</v>
      </c>
      <c r="DE34">
        <v>387</v>
      </c>
      <c r="DF34">
        <v>393</v>
      </c>
      <c r="DG34">
        <v>389</v>
      </c>
      <c r="DH34">
        <v>398</v>
      </c>
      <c r="DJ34">
        <v>108</v>
      </c>
      <c r="DK34" t="s">
        <v>279</v>
      </c>
      <c r="DL34">
        <v>5341</v>
      </c>
      <c r="DM34">
        <v>5271</v>
      </c>
      <c r="DN34">
        <v>5210</v>
      </c>
      <c r="DO34">
        <v>5146</v>
      </c>
      <c r="DP34">
        <v>5112</v>
      </c>
      <c r="DQ34">
        <v>5100</v>
      </c>
      <c r="DR34">
        <v>5068</v>
      </c>
      <c r="DS34">
        <v>5015</v>
      </c>
      <c r="DT34">
        <v>4971</v>
      </c>
      <c r="DU34">
        <v>4922</v>
      </c>
      <c r="DV34">
        <v>4883</v>
      </c>
      <c r="DW34">
        <v>4837</v>
      </c>
      <c r="DX34">
        <v>4819</v>
      </c>
      <c r="DZ34">
        <v>108</v>
      </c>
      <c r="EA34" t="s">
        <v>279</v>
      </c>
      <c r="EB34">
        <v>1393</v>
      </c>
      <c r="EC34">
        <v>1426</v>
      </c>
      <c r="ED34">
        <v>1422</v>
      </c>
      <c r="EE34">
        <v>1433</v>
      </c>
      <c r="EF34">
        <v>1401</v>
      </c>
      <c r="EG34">
        <v>1372</v>
      </c>
      <c r="EH34">
        <v>1365</v>
      </c>
      <c r="EI34">
        <v>1368</v>
      </c>
      <c r="EJ34">
        <v>1371</v>
      </c>
      <c r="EK34">
        <v>1389</v>
      </c>
      <c r="EL34">
        <v>1379</v>
      </c>
      <c r="EM34">
        <v>1392</v>
      </c>
      <c r="EN34">
        <v>1381</v>
      </c>
      <c r="EP34">
        <v>108</v>
      </c>
      <c r="EQ34" t="s">
        <v>279</v>
      </c>
      <c r="ER34">
        <v>730</v>
      </c>
      <c r="ES34">
        <v>743</v>
      </c>
      <c r="ET34">
        <v>784</v>
      </c>
      <c r="EU34">
        <v>836</v>
      </c>
      <c r="EV34">
        <v>910</v>
      </c>
      <c r="EW34">
        <v>936</v>
      </c>
      <c r="EX34">
        <v>967</v>
      </c>
      <c r="EY34">
        <v>1023</v>
      </c>
      <c r="EZ34">
        <v>1050</v>
      </c>
      <c r="FA34">
        <v>1092</v>
      </c>
      <c r="FB34">
        <v>1139</v>
      </c>
      <c r="FC34">
        <v>1167</v>
      </c>
      <c r="FD34">
        <v>1171</v>
      </c>
      <c r="FF34">
        <v>108</v>
      </c>
      <c r="FG34" t="s">
        <v>279</v>
      </c>
      <c r="FH34">
        <v>305</v>
      </c>
      <c r="FI34">
        <v>310</v>
      </c>
      <c r="FJ34">
        <v>317</v>
      </c>
      <c r="FK34">
        <v>316</v>
      </c>
      <c r="FL34">
        <v>310</v>
      </c>
      <c r="FM34">
        <v>331</v>
      </c>
      <c r="FN34">
        <v>343</v>
      </c>
      <c r="FO34">
        <v>342</v>
      </c>
      <c r="FP34">
        <v>363</v>
      </c>
      <c r="FQ34">
        <v>359</v>
      </c>
      <c r="FR34">
        <v>368</v>
      </c>
      <c r="FS34">
        <v>380</v>
      </c>
      <c r="FT34">
        <v>410</v>
      </c>
      <c r="FV34">
        <v>108</v>
      </c>
      <c r="FW34" t="s">
        <v>279</v>
      </c>
      <c r="FX34">
        <v>10510</v>
      </c>
      <c r="FY34">
        <v>10465</v>
      </c>
      <c r="FZ34">
        <v>10421</v>
      </c>
      <c r="GA34">
        <v>10376</v>
      </c>
      <c r="GB34">
        <v>10328</v>
      </c>
      <c r="GC34">
        <v>10286</v>
      </c>
      <c r="GD34">
        <v>10246</v>
      </c>
      <c r="GE34">
        <v>10210</v>
      </c>
      <c r="GF34">
        <v>10174</v>
      </c>
      <c r="GG34">
        <v>10144</v>
      </c>
      <c r="GH34">
        <v>10110</v>
      </c>
      <c r="GI34">
        <v>10077</v>
      </c>
      <c r="GJ34">
        <v>10042</v>
      </c>
      <c r="GL34">
        <v>108</v>
      </c>
      <c r="GM34" t="s">
        <v>279</v>
      </c>
      <c r="GN34">
        <v>119</v>
      </c>
      <c r="GO34">
        <v>112</v>
      </c>
      <c r="GP34">
        <v>118</v>
      </c>
      <c r="GQ34">
        <v>121</v>
      </c>
      <c r="GR34">
        <v>125</v>
      </c>
      <c r="GS34">
        <v>149</v>
      </c>
      <c r="GT34">
        <v>144</v>
      </c>
      <c r="GU34">
        <v>140</v>
      </c>
      <c r="GV34">
        <v>132</v>
      </c>
      <c r="GW34">
        <v>118</v>
      </c>
      <c r="GX34">
        <v>128</v>
      </c>
      <c r="GY34">
        <v>127</v>
      </c>
      <c r="GZ34">
        <v>123</v>
      </c>
      <c r="HA34">
        <v>124</v>
      </c>
      <c r="HB34">
        <v>139</v>
      </c>
      <c r="HC34">
        <v>117</v>
      </c>
      <c r="HD34">
        <v>135</v>
      </c>
      <c r="HE34">
        <v>164</v>
      </c>
      <c r="HF34">
        <v>124</v>
      </c>
      <c r="HG34">
        <v>119</v>
      </c>
      <c r="HH34">
        <v>85</v>
      </c>
      <c r="HI34">
        <v>101</v>
      </c>
      <c r="HJ34">
        <v>72</v>
      </c>
      <c r="HK34">
        <v>87</v>
      </c>
      <c r="HL34">
        <v>72</v>
      </c>
      <c r="HM34">
        <v>103</v>
      </c>
      <c r="HN34">
        <v>88</v>
      </c>
      <c r="HO34">
        <v>108</v>
      </c>
      <c r="HP34">
        <v>93</v>
      </c>
      <c r="HQ34">
        <v>112</v>
      </c>
      <c r="HR34">
        <v>112</v>
      </c>
      <c r="HS34">
        <v>113</v>
      </c>
      <c r="HT34">
        <v>102</v>
      </c>
      <c r="HU34">
        <v>113</v>
      </c>
      <c r="HV34">
        <v>91</v>
      </c>
      <c r="HW34">
        <v>103</v>
      </c>
      <c r="HX34">
        <v>145</v>
      </c>
      <c r="HY34">
        <v>120</v>
      </c>
      <c r="HZ34">
        <v>134</v>
      </c>
      <c r="IA34">
        <v>137</v>
      </c>
      <c r="IB34">
        <v>149</v>
      </c>
      <c r="IC34">
        <v>150</v>
      </c>
      <c r="ID34">
        <v>162</v>
      </c>
      <c r="IE34">
        <v>145</v>
      </c>
      <c r="IF34">
        <v>136</v>
      </c>
      <c r="IG34">
        <v>173</v>
      </c>
      <c r="IH34">
        <v>157</v>
      </c>
      <c r="II34">
        <v>169</v>
      </c>
      <c r="IJ34">
        <v>163</v>
      </c>
      <c r="IK34">
        <v>175</v>
      </c>
      <c r="IL34">
        <v>143</v>
      </c>
      <c r="IM34">
        <v>113</v>
      </c>
      <c r="IN34">
        <v>155</v>
      </c>
      <c r="IO34">
        <v>158</v>
      </c>
      <c r="IP34">
        <v>148</v>
      </c>
      <c r="IQ34">
        <v>158</v>
      </c>
      <c r="IR34">
        <v>169</v>
      </c>
      <c r="IS34">
        <v>150</v>
      </c>
      <c r="IT34">
        <v>168</v>
      </c>
      <c r="IU34">
        <v>160</v>
      </c>
      <c r="IV34">
        <v>153</v>
      </c>
      <c r="IW34">
        <v>157</v>
      </c>
      <c r="IX34">
        <v>169</v>
      </c>
      <c r="IY34">
        <v>140</v>
      </c>
      <c r="IZ34">
        <v>138</v>
      </c>
      <c r="JA34">
        <v>116</v>
      </c>
      <c r="JB34">
        <v>95</v>
      </c>
      <c r="JC34">
        <v>81</v>
      </c>
      <c r="JD34">
        <v>120</v>
      </c>
      <c r="JE34">
        <v>77</v>
      </c>
      <c r="JF34">
        <v>103</v>
      </c>
      <c r="JG34">
        <v>124</v>
      </c>
      <c r="JH34">
        <v>88</v>
      </c>
      <c r="JI34">
        <v>76</v>
      </c>
      <c r="JJ34">
        <v>91</v>
      </c>
      <c r="JK34">
        <v>88</v>
      </c>
      <c r="JL34">
        <v>71</v>
      </c>
      <c r="JM34">
        <v>77</v>
      </c>
      <c r="JN34">
        <v>77</v>
      </c>
      <c r="JO34">
        <v>82</v>
      </c>
      <c r="JP34">
        <v>66</v>
      </c>
      <c r="JQ34">
        <v>73</v>
      </c>
      <c r="JR34">
        <v>58</v>
      </c>
      <c r="JS34">
        <v>64</v>
      </c>
      <c r="JT34">
        <v>53</v>
      </c>
      <c r="JU34">
        <v>38</v>
      </c>
      <c r="JV34">
        <v>36</v>
      </c>
      <c r="JW34">
        <v>36</v>
      </c>
      <c r="JX34">
        <v>35</v>
      </c>
      <c r="JY34">
        <v>22</v>
      </c>
      <c r="JZ34">
        <v>14</v>
      </c>
      <c r="KA34">
        <v>10</v>
      </c>
      <c r="KB34">
        <v>14</v>
      </c>
      <c r="KC34">
        <v>8</v>
      </c>
      <c r="KD34">
        <v>7</v>
      </c>
      <c r="KE34">
        <v>3</v>
      </c>
      <c r="KF34">
        <v>2</v>
      </c>
      <c r="KG34">
        <v>2</v>
      </c>
      <c r="KH34">
        <v>1</v>
      </c>
      <c r="KI34">
        <v>1</v>
      </c>
      <c r="KJ34">
        <v>0</v>
      </c>
      <c r="KL34">
        <v>108</v>
      </c>
      <c r="KM34" t="s">
        <v>279</v>
      </c>
      <c r="KN34">
        <v>77</v>
      </c>
      <c r="KO34">
        <v>105</v>
      </c>
      <c r="KP34">
        <v>117</v>
      </c>
      <c r="KQ34">
        <v>111</v>
      </c>
      <c r="KR34">
        <v>145</v>
      </c>
      <c r="KS34">
        <v>127</v>
      </c>
      <c r="KT34">
        <v>130</v>
      </c>
      <c r="KU34">
        <v>135</v>
      </c>
      <c r="KV34">
        <v>118</v>
      </c>
      <c r="KW34">
        <v>136</v>
      </c>
      <c r="KX34">
        <v>122</v>
      </c>
      <c r="KY34">
        <v>125</v>
      </c>
      <c r="KZ34">
        <v>119</v>
      </c>
      <c r="LA34">
        <v>130</v>
      </c>
      <c r="LB34">
        <v>135</v>
      </c>
      <c r="LC34">
        <v>136</v>
      </c>
      <c r="LD34">
        <v>147</v>
      </c>
      <c r="LE34">
        <v>136</v>
      </c>
      <c r="LF34">
        <v>121</v>
      </c>
      <c r="LG34">
        <v>107</v>
      </c>
      <c r="LH34">
        <v>94</v>
      </c>
      <c r="LI34">
        <v>66</v>
      </c>
      <c r="LJ34">
        <v>47</v>
      </c>
      <c r="LK34">
        <v>55</v>
      </c>
      <c r="LL34">
        <v>79</v>
      </c>
      <c r="LM34">
        <v>67</v>
      </c>
      <c r="LN34">
        <v>91</v>
      </c>
      <c r="LO34">
        <v>85</v>
      </c>
      <c r="LP34">
        <v>102</v>
      </c>
      <c r="LQ34">
        <v>86</v>
      </c>
      <c r="LR34">
        <v>90</v>
      </c>
      <c r="LS34">
        <v>99</v>
      </c>
      <c r="LT34">
        <v>109</v>
      </c>
      <c r="LU34">
        <v>119</v>
      </c>
      <c r="LV34">
        <v>138</v>
      </c>
      <c r="LW34">
        <v>127</v>
      </c>
      <c r="LX34">
        <v>152</v>
      </c>
      <c r="LY34">
        <v>117</v>
      </c>
      <c r="LZ34">
        <v>135</v>
      </c>
      <c r="MA34">
        <v>135</v>
      </c>
      <c r="MB34">
        <v>128</v>
      </c>
      <c r="MC34">
        <v>129</v>
      </c>
      <c r="MD34">
        <v>123</v>
      </c>
      <c r="ME34">
        <v>116</v>
      </c>
      <c r="MF34">
        <v>114</v>
      </c>
      <c r="MG34">
        <v>148</v>
      </c>
      <c r="MH34">
        <v>120</v>
      </c>
      <c r="MI34">
        <v>145</v>
      </c>
      <c r="MJ34">
        <v>147</v>
      </c>
      <c r="MK34">
        <v>160</v>
      </c>
      <c r="ML34">
        <v>147</v>
      </c>
      <c r="MM34">
        <v>166</v>
      </c>
      <c r="MN34">
        <v>143</v>
      </c>
      <c r="MO34">
        <v>134</v>
      </c>
      <c r="MP34">
        <v>171</v>
      </c>
      <c r="MQ34">
        <v>160</v>
      </c>
      <c r="MR34">
        <v>169</v>
      </c>
      <c r="MS34">
        <v>163</v>
      </c>
      <c r="MT34">
        <v>168</v>
      </c>
      <c r="MU34">
        <v>140</v>
      </c>
      <c r="MV34">
        <v>119</v>
      </c>
      <c r="MW34">
        <v>139</v>
      </c>
      <c r="MX34">
        <v>166</v>
      </c>
      <c r="MY34">
        <v>144</v>
      </c>
      <c r="MZ34">
        <v>151</v>
      </c>
      <c r="NA34">
        <v>169</v>
      </c>
      <c r="NB34">
        <v>139</v>
      </c>
      <c r="NC34">
        <v>149</v>
      </c>
      <c r="ND34">
        <v>152</v>
      </c>
      <c r="NE34">
        <v>134</v>
      </c>
      <c r="NF34">
        <v>134</v>
      </c>
      <c r="NG34">
        <v>157</v>
      </c>
      <c r="NH34">
        <v>135</v>
      </c>
      <c r="NI34">
        <v>128</v>
      </c>
      <c r="NJ34">
        <v>96</v>
      </c>
      <c r="NK34">
        <v>89</v>
      </c>
      <c r="NL34">
        <v>67</v>
      </c>
      <c r="NM34">
        <v>103</v>
      </c>
      <c r="NN34">
        <v>69</v>
      </c>
      <c r="NO34">
        <v>85</v>
      </c>
      <c r="NP34">
        <v>91</v>
      </c>
      <c r="NQ34">
        <v>55</v>
      </c>
      <c r="NR34">
        <v>56</v>
      </c>
      <c r="NS34">
        <v>60</v>
      </c>
      <c r="NT34">
        <v>55</v>
      </c>
      <c r="NU34">
        <v>48</v>
      </c>
      <c r="NV34">
        <v>38</v>
      </c>
      <c r="NW34">
        <v>31</v>
      </c>
      <c r="NX34">
        <v>38</v>
      </c>
      <c r="NY34">
        <v>36</v>
      </c>
      <c r="NZ34">
        <v>25</v>
      </c>
      <c r="OA34">
        <v>25</v>
      </c>
      <c r="OB34">
        <v>23</v>
      </c>
      <c r="OC34">
        <v>13</v>
      </c>
      <c r="OD34">
        <v>10</v>
      </c>
      <c r="OE34">
        <v>5</v>
      </c>
      <c r="OF34">
        <v>7</v>
      </c>
      <c r="OG34">
        <v>3</v>
      </c>
      <c r="OH34">
        <v>1</v>
      </c>
      <c r="OI34">
        <v>1</v>
      </c>
      <c r="OJ34">
        <v>1</v>
      </c>
      <c r="OL34">
        <v>108</v>
      </c>
      <c r="OM34" t="s">
        <v>279</v>
      </c>
      <c r="ON34">
        <v>74</v>
      </c>
      <c r="OO34">
        <v>78</v>
      </c>
      <c r="OP34">
        <v>79</v>
      </c>
      <c r="OQ34">
        <v>82</v>
      </c>
      <c r="OR34">
        <v>84</v>
      </c>
      <c r="OS34">
        <v>86</v>
      </c>
      <c r="OT34">
        <v>88</v>
      </c>
      <c r="OU34">
        <v>89</v>
      </c>
      <c r="OV34">
        <v>90</v>
      </c>
      <c r="OW34">
        <v>91</v>
      </c>
      <c r="OX34">
        <v>93</v>
      </c>
      <c r="OY34">
        <v>95</v>
      </c>
      <c r="OZ34">
        <v>91</v>
      </c>
      <c r="PA34">
        <v>111</v>
      </c>
      <c r="PB34">
        <v>120</v>
      </c>
      <c r="PC34">
        <v>117</v>
      </c>
      <c r="PD34">
        <v>141</v>
      </c>
      <c r="PE34">
        <v>128</v>
      </c>
      <c r="PF34">
        <v>126</v>
      </c>
      <c r="PG34">
        <v>109</v>
      </c>
      <c r="PH34">
        <v>81</v>
      </c>
      <c r="PI34">
        <v>75</v>
      </c>
      <c r="PJ34">
        <v>69</v>
      </c>
      <c r="PK34">
        <v>64</v>
      </c>
      <c r="PL34">
        <v>66</v>
      </c>
      <c r="PM34">
        <v>72</v>
      </c>
      <c r="PN34">
        <v>76</v>
      </c>
      <c r="PO34">
        <v>75</v>
      </c>
      <c r="PP34">
        <v>82</v>
      </c>
      <c r="PQ34">
        <v>82</v>
      </c>
      <c r="PR34">
        <v>86</v>
      </c>
      <c r="PS34">
        <v>90</v>
      </c>
      <c r="PT34">
        <v>94</v>
      </c>
      <c r="PU34">
        <v>97</v>
      </c>
      <c r="PV34">
        <v>97</v>
      </c>
      <c r="PW34">
        <v>107</v>
      </c>
      <c r="PX34">
        <v>116</v>
      </c>
      <c r="PY34">
        <v>112</v>
      </c>
      <c r="PZ34">
        <v>123</v>
      </c>
      <c r="QA34">
        <v>120</v>
      </c>
      <c r="QB34">
        <v>128</v>
      </c>
      <c r="QC34">
        <v>120</v>
      </c>
      <c r="QD34">
        <v>120</v>
      </c>
      <c r="QE34">
        <v>122</v>
      </c>
      <c r="QF34">
        <v>127</v>
      </c>
      <c r="QG34">
        <v>135</v>
      </c>
      <c r="QH34">
        <v>144</v>
      </c>
      <c r="QI34">
        <v>136</v>
      </c>
      <c r="QJ34">
        <v>151</v>
      </c>
      <c r="QK34">
        <v>124</v>
      </c>
      <c r="QL34">
        <v>135</v>
      </c>
      <c r="QM34">
        <v>133</v>
      </c>
      <c r="QN34">
        <v>128</v>
      </c>
      <c r="QO34">
        <v>129</v>
      </c>
      <c r="QP34">
        <v>128</v>
      </c>
      <c r="QQ34">
        <v>121</v>
      </c>
      <c r="QR34">
        <v>119</v>
      </c>
      <c r="QS34">
        <v>136</v>
      </c>
      <c r="QT34">
        <v>121</v>
      </c>
      <c r="QU34">
        <v>137</v>
      </c>
      <c r="QV34">
        <v>140</v>
      </c>
      <c r="QW34">
        <v>149</v>
      </c>
      <c r="QX34">
        <v>143</v>
      </c>
      <c r="QY34">
        <v>157</v>
      </c>
      <c r="QZ34">
        <v>141</v>
      </c>
      <c r="RA34">
        <v>132</v>
      </c>
      <c r="RB34">
        <v>158</v>
      </c>
      <c r="RC34">
        <v>147</v>
      </c>
      <c r="RD34">
        <v>151</v>
      </c>
      <c r="RE34">
        <v>146</v>
      </c>
      <c r="RF34">
        <v>147</v>
      </c>
      <c r="RG34">
        <v>126</v>
      </c>
      <c r="RH34">
        <v>109</v>
      </c>
      <c r="RI34">
        <v>123</v>
      </c>
      <c r="RJ34">
        <v>142</v>
      </c>
      <c r="RK34">
        <v>126</v>
      </c>
      <c r="RL34">
        <v>129</v>
      </c>
      <c r="RM34">
        <v>140</v>
      </c>
      <c r="RN34">
        <v>118</v>
      </c>
      <c r="RO34">
        <v>123</v>
      </c>
      <c r="RP34">
        <v>119</v>
      </c>
      <c r="RQ34">
        <v>106</v>
      </c>
      <c r="RR34">
        <v>102</v>
      </c>
      <c r="RS34">
        <v>113</v>
      </c>
      <c r="RT34">
        <v>95</v>
      </c>
      <c r="RU34">
        <v>81</v>
      </c>
      <c r="RV34">
        <v>58</v>
      </c>
      <c r="RW34">
        <v>49</v>
      </c>
      <c r="RX34">
        <v>35</v>
      </c>
      <c r="RY34">
        <v>46</v>
      </c>
      <c r="RZ34">
        <v>28</v>
      </c>
      <c r="SA34">
        <v>30</v>
      </c>
      <c r="SB34">
        <v>26</v>
      </c>
      <c r="SC34">
        <v>15</v>
      </c>
      <c r="SD34">
        <v>11</v>
      </c>
      <c r="SE34">
        <v>10</v>
      </c>
      <c r="SF34">
        <v>8</v>
      </c>
      <c r="SG34">
        <v>4</v>
      </c>
      <c r="SH34">
        <v>3</v>
      </c>
      <c r="SI34">
        <v>3</v>
      </c>
      <c r="SJ34">
        <v>3</v>
      </c>
      <c r="SL34">
        <v>108</v>
      </c>
      <c r="SM34" t="s">
        <v>279</v>
      </c>
      <c r="SN34">
        <v>0</v>
      </c>
      <c r="SO34">
        <v>-29504.75737392958</v>
      </c>
      <c r="SP34">
        <v>-58353.853472882955</v>
      </c>
      <c r="SQ34">
        <v>-87858.610846812575</v>
      </c>
      <c r="SR34">
        <v>-119330.35204567079</v>
      </c>
      <c r="SS34">
        <v>-146868.12559467173</v>
      </c>
      <c r="ST34">
        <v>-173094.57659372027</v>
      </c>
      <c r="SU34">
        <v>-196698.38249286398</v>
      </c>
      <c r="SV34">
        <v>-220302.18839200767</v>
      </c>
      <c r="SW34">
        <v>-239972.02664129407</v>
      </c>
      <c r="SX34">
        <v>-262264.50999048533</v>
      </c>
      <c r="SY34">
        <v>-283901.33206470031</v>
      </c>
      <c r="SZ34">
        <v>-306849.47668886773</v>
      </c>
      <c r="TA34">
        <v>0</v>
      </c>
      <c r="TB34">
        <v>-326700</v>
      </c>
      <c r="TC34">
        <v>-665200</v>
      </c>
      <c r="TD34">
        <v>-1102800</v>
      </c>
      <c r="TE34">
        <v>-1331000</v>
      </c>
      <c r="TF34">
        <v>-1591000</v>
      </c>
      <c r="TG34">
        <v>-1752800</v>
      </c>
      <c r="TH34">
        <v>-1781900</v>
      </c>
      <c r="TI34">
        <v>-1832900</v>
      </c>
      <c r="TJ34">
        <v>-1883900</v>
      </c>
      <c r="TK34">
        <v>-1932500</v>
      </c>
      <c r="TL34">
        <v>-1965300</v>
      </c>
      <c r="TM34">
        <v>-1998100</v>
      </c>
      <c r="TN34">
        <v>0</v>
      </c>
      <c r="TO34">
        <v>-19238.788584740825</v>
      </c>
      <c r="TP34">
        <v>-88196.272568433313</v>
      </c>
      <c r="TQ34">
        <v>27526.499708794436</v>
      </c>
      <c r="TR34">
        <v>-50306.348281886938</v>
      </c>
      <c r="TS34">
        <v>-118966.22015142685</v>
      </c>
      <c r="TT34">
        <v>-259544.55445544553</v>
      </c>
      <c r="TU34">
        <v>-648433.89633080957</v>
      </c>
      <c r="TV34">
        <v>-925744.32149097254</v>
      </c>
      <c r="TW34">
        <v>-1298058.2411182295</v>
      </c>
      <c r="TX34">
        <v>-1679545.1368666277</v>
      </c>
      <c r="TY34">
        <v>-2009832.8479906814</v>
      </c>
      <c r="TZ34">
        <v>-2476852.6499708793</v>
      </c>
      <c r="UA34">
        <v>0</v>
      </c>
      <c r="UB34">
        <v>-5931.6636617926188</v>
      </c>
      <c r="UC34">
        <v>-10611.653788608375</v>
      </c>
      <c r="UD34">
        <v>-15778.228323943358</v>
      </c>
      <c r="UE34">
        <v>-24604.573369714803</v>
      </c>
      <c r="UF34">
        <v>-32536.370912783797</v>
      </c>
      <c r="UG34">
        <v>-37869.571291404936</v>
      </c>
      <c r="UH34">
        <v>-39922.932713031165</v>
      </c>
      <c r="UI34">
        <v>-44611.113585768777</v>
      </c>
      <c r="UJ34">
        <v>-44238.205066525057</v>
      </c>
      <c r="UK34">
        <v>-45516.618786362349</v>
      </c>
      <c r="UL34">
        <v>-49187.569526036146</v>
      </c>
      <c r="UM34">
        <v>-50181.301786926037</v>
      </c>
      <c r="UN34">
        <v>0</v>
      </c>
      <c r="UO34">
        <v>10004.576810842478</v>
      </c>
      <c r="UP34">
        <v>37611.437803688241</v>
      </c>
      <c r="UQ34">
        <v>66986.189345391715</v>
      </c>
      <c r="UR34">
        <v>88170.567063182156</v>
      </c>
      <c r="US34">
        <v>121783.81376652181</v>
      </c>
      <c r="UT34">
        <v>146783.88892281882</v>
      </c>
      <c r="UU34">
        <v>176851.98428041651</v>
      </c>
      <c r="UV34">
        <v>219943.76529744139</v>
      </c>
      <c r="UW34">
        <v>236568.69159858814</v>
      </c>
      <c r="UX34">
        <v>272668.43171606341</v>
      </c>
      <c r="UY34">
        <v>302445.81221872137</v>
      </c>
      <c r="UZ34">
        <v>341677.09702130477</v>
      </c>
      <c r="VA34">
        <v>0</v>
      </c>
      <c r="VB34">
        <v>17301.654598931702</v>
      </c>
      <c r="VC34">
        <v>43912.251017963899</v>
      </c>
      <c r="VD34">
        <v>75284.598420835653</v>
      </c>
      <c r="VE34">
        <v>99975.212342478466</v>
      </c>
      <c r="VF34">
        <v>109632.39550796463</v>
      </c>
      <c r="VG34">
        <v>128364.65091198389</v>
      </c>
      <c r="VH34">
        <v>170149.22187504559</v>
      </c>
      <c r="VI34">
        <v>207011.72117712672</v>
      </c>
      <c r="VJ34">
        <v>250759.20357969543</v>
      </c>
      <c r="VK34">
        <v>291915.0685685486</v>
      </c>
      <c r="VL34">
        <v>334541.37280494795</v>
      </c>
      <c r="VM34">
        <v>344533.67090677272</v>
      </c>
      <c r="VN34">
        <v>0</v>
      </c>
      <c r="VO34">
        <v>130942.12163923215</v>
      </c>
      <c r="VP34">
        <v>363554.21917561366</v>
      </c>
      <c r="VQ34">
        <v>554845.87437531003</v>
      </c>
      <c r="VR34">
        <v>739508.56250622636</v>
      </c>
      <c r="VS34">
        <v>1061004.9593771913</v>
      </c>
      <c r="VT34">
        <v>1311764.1771666352</v>
      </c>
      <c r="VU34">
        <v>1512051.1044794286</v>
      </c>
      <c r="VV34">
        <v>1859789.9875851814</v>
      </c>
      <c r="VW34">
        <v>1983557.7424303689</v>
      </c>
      <c r="VX34">
        <v>2257395.9031681526</v>
      </c>
      <c r="VY34">
        <v>2511395.6525823688</v>
      </c>
      <c r="VZ34">
        <v>2867897.5012659859</v>
      </c>
      <c r="WA34">
        <v>0</v>
      </c>
      <c r="WB34">
        <v>-21981.588626424335</v>
      </c>
      <c r="WC34">
        <v>-34393.377962189938</v>
      </c>
      <c r="WD34">
        <v>-48252.34550113813</v>
      </c>
      <c r="WE34">
        <v>-66844.676654129478</v>
      </c>
      <c r="WF34">
        <v>-67667.269972893511</v>
      </c>
      <c r="WG34">
        <v>-77547.233785411998</v>
      </c>
      <c r="WH34">
        <v>-94222.983729506726</v>
      </c>
      <c r="WI34">
        <v>-99208.160442574066</v>
      </c>
      <c r="WJ34">
        <v>-119657.60181661139</v>
      </c>
      <c r="WK34">
        <v>-128672.23463304137</v>
      </c>
      <c r="WL34">
        <v>-141500.5106153372</v>
      </c>
      <c r="WM34">
        <v>-139650.69109456299</v>
      </c>
      <c r="WN34">
        <v>0</v>
      </c>
      <c r="WO34">
        <v>-245108.44519788105</v>
      </c>
      <c r="WP34">
        <v>-411677.2497948489</v>
      </c>
      <c r="WQ34">
        <v>-530046.02282156225</v>
      </c>
      <c r="WR34">
        <v>-664431.60843951511</v>
      </c>
      <c r="WS34">
        <v>-664616.81798009819</v>
      </c>
      <c r="WT34">
        <v>-713943.21912454488</v>
      </c>
      <c r="WU34">
        <v>-902125.88463132142</v>
      </c>
      <c r="WV34">
        <v>-836020.30985157343</v>
      </c>
      <c r="WW34">
        <v>-1114940.4370340072</v>
      </c>
      <c r="WX34">
        <v>-1226519.0968237522</v>
      </c>
      <c r="WY34">
        <v>-1301339.4225907167</v>
      </c>
      <c r="WZ34">
        <v>-1417525.850347172</v>
      </c>
      <c r="XA34">
        <v>108</v>
      </c>
      <c r="XB34" t="s">
        <v>279</v>
      </c>
      <c r="XC34">
        <v>0</v>
      </c>
      <c r="XD34">
        <v>0</v>
      </c>
      <c r="XE34">
        <v>0</v>
      </c>
      <c r="XF34">
        <v>0</v>
      </c>
      <c r="XG34">
        <v>0</v>
      </c>
      <c r="XH34">
        <v>0</v>
      </c>
      <c r="XI34">
        <v>0</v>
      </c>
      <c r="XJ34">
        <v>0</v>
      </c>
      <c r="XK34">
        <v>0</v>
      </c>
      <c r="XL34">
        <v>0</v>
      </c>
      <c r="XM34">
        <v>0</v>
      </c>
      <c r="XN34">
        <v>0</v>
      </c>
      <c r="XO34">
        <v>0</v>
      </c>
      <c r="XP34">
        <v>0</v>
      </c>
      <c r="XQ34">
        <v>0</v>
      </c>
      <c r="XR34">
        <v>0</v>
      </c>
      <c r="XS34">
        <v>0</v>
      </c>
      <c r="XT34">
        <v>0</v>
      </c>
      <c r="XU34">
        <v>0</v>
      </c>
      <c r="XV34">
        <v>0</v>
      </c>
      <c r="XW34">
        <v>0</v>
      </c>
      <c r="XX34">
        <v>0</v>
      </c>
      <c r="XY34">
        <v>0</v>
      </c>
      <c r="XZ34">
        <v>0</v>
      </c>
      <c r="YA34">
        <v>0</v>
      </c>
      <c r="YB34">
        <v>0</v>
      </c>
      <c r="YC34">
        <v>0</v>
      </c>
      <c r="YD34">
        <v>0</v>
      </c>
      <c r="YE34">
        <v>0</v>
      </c>
      <c r="YF34">
        <v>115722.77227722775</v>
      </c>
      <c r="YG34">
        <v>115722.77227722775</v>
      </c>
      <c r="YH34">
        <v>115722.77227722775</v>
      </c>
      <c r="YI34">
        <v>115722.77227722775</v>
      </c>
      <c r="YJ34">
        <v>115722.77227722775</v>
      </c>
      <c r="YK34">
        <v>115722.77227722775</v>
      </c>
      <c r="YL34">
        <v>115722.77227722775</v>
      </c>
      <c r="YM34">
        <v>115722.77227722775</v>
      </c>
      <c r="YN34">
        <v>115722.77227722775</v>
      </c>
      <c r="YO34">
        <v>115722.77227722775</v>
      </c>
      <c r="YP34">
        <v>0</v>
      </c>
      <c r="YQ34">
        <v>0</v>
      </c>
      <c r="YR34">
        <v>0</v>
      </c>
      <c r="YS34">
        <v>0</v>
      </c>
      <c r="YT34">
        <v>0</v>
      </c>
      <c r="YU34">
        <v>0</v>
      </c>
      <c r="YV34">
        <v>0</v>
      </c>
      <c r="YW34">
        <v>0</v>
      </c>
      <c r="YX34">
        <v>0</v>
      </c>
      <c r="YY34">
        <v>372.90851924371867</v>
      </c>
      <c r="YZ34">
        <v>372.90851924371867</v>
      </c>
      <c r="ZA34">
        <v>372.90851924371867</v>
      </c>
      <c r="ZB34">
        <v>372.90851924371867</v>
      </c>
      <c r="ZC34">
        <v>0</v>
      </c>
      <c r="ZD34">
        <v>10004.576810842478</v>
      </c>
      <c r="ZE34">
        <v>37611.437803688241</v>
      </c>
      <c r="ZF34">
        <v>66986.189345391715</v>
      </c>
      <c r="ZG34">
        <v>88170.567063182156</v>
      </c>
      <c r="ZH34">
        <v>121783.81376652181</v>
      </c>
      <c r="ZI34">
        <v>146783.88892281882</v>
      </c>
      <c r="ZJ34">
        <v>176851.98428041651</v>
      </c>
      <c r="ZK34">
        <v>219943.76529744139</v>
      </c>
      <c r="ZL34">
        <v>236568.69159858814</v>
      </c>
      <c r="ZM34">
        <v>272668.43171606341</v>
      </c>
      <c r="ZN34">
        <v>302445.81221872137</v>
      </c>
      <c r="ZO34">
        <v>341677.09702130477</v>
      </c>
      <c r="ZP34">
        <v>0</v>
      </c>
      <c r="ZQ34">
        <v>17301.654598931702</v>
      </c>
      <c r="ZR34">
        <v>43912.251017963899</v>
      </c>
      <c r="ZS34">
        <v>75284.598420835653</v>
      </c>
      <c r="ZT34">
        <v>99975.212342478466</v>
      </c>
      <c r="ZU34">
        <v>109632.39550796463</v>
      </c>
      <c r="ZV34">
        <v>128364.65091198389</v>
      </c>
      <c r="ZW34">
        <v>170149.22187504559</v>
      </c>
      <c r="ZX34">
        <v>207011.72117712672</v>
      </c>
      <c r="ZY34">
        <v>250759.20357969543</v>
      </c>
      <c r="ZZ34">
        <v>291915.0685685486</v>
      </c>
      <c r="AAA34">
        <v>334541.37280494795</v>
      </c>
      <c r="AAB34">
        <v>344533.67090677272</v>
      </c>
      <c r="AAC34">
        <v>0</v>
      </c>
      <c r="AAD34">
        <v>130942.12163923215</v>
      </c>
      <c r="AAE34">
        <v>363554.21917561366</v>
      </c>
      <c r="AAF34">
        <v>554845.87437531003</v>
      </c>
      <c r="AAG34">
        <v>739508.56250622636</v>
      </c>
      <c r="AAH34">
        <v>1061004.9593771913</v>
      </c>
      <c r="AAI34">
        <v>1311764.1771666352</v>
      </c>
      <c r="AAJ34">
        <v>1512051.1044794286</v>
      </c>
      <c r="AAK34">
        <v>1859789.9875851814</v>
      </c>
      <c r="AAL34">
        <v>1983557.7424303689</v>
      </c>
      <c r="AAM34">
        <v>2257395.9031681526</v>
      </c>
      <c r="AAN34">
        <v>2511395.6525823688</v>
      </c>
      <c r="AAO34">
        <v>2867897.5012659859</v>
      </c>
      <c r="AAP34">
        <v>0</v>
      </c>
      <c r="AAQ34">
        <v>0</v>
      </c>
      <c r="AAR34">
        <v>0</v>
      </c>
      <c r="AAS34">
        <v>0</v>
      </c>
      <c r="AAT34">
        <v>0</v>
      </c>
      <c r="AAU34">
        <v>0</v>
      </c>
      <c r="AAV34">
        <v>0</v>
      </c>
      <c r="AAW34">
        <v>0</v>
      </c>
      <c r="AAX34">
        <v>0</v>
      </c>
      <c r="AAY34">
        <v>0</v>
      </c>
      <c r="AAZ34">
        <v>0</v>
      </c>
      <c r="ABA34">
        <v>0</v>
      </c>
      <c r="ABB34">
        <v>1849.8195207741956</v>
      </c>
      <c r="ABC34">
        <v>0</v>
      </c>
      <c r="ABD34">
        <v>158248.35304900634</v>
      </c>
      <c r="ABE34">
        <v>445077.90799726581</v>
      </c>
      <c r="ABF34">
        <v>812839.43441876513</v>
      </c>
      <c r="ABG34">
        <v>1043377.1141891147</v>
      </c>
      <c r="ABH34">
        <v>1408143.9409289055</v>
      </c>
      <c r="ABI34">
        <v>1702635.4892786657</v>
      </c>
      <c r="ABJ34">
        <v>1974775.0829121184</v>
      </c>
      <c r="ABK34">
        <v>2402468.246336977</v>
      </c>
      <c r="ABL34">
        <v>2586981.3184051239</v>
      </c>
      <c r="ABM34">
        <v>2938075.0842492362</v>
      </c>
      <c r="ABN34">
        <v>3264478.5184025094</v>
      </c>
      <c r="ABO34">
        <v>3672053.7695113095</v>
      </c>
      <c r="ABQ34">
        <v>108</v>
      </c>
      <c r="ABR34" t="s">
        <v>279</v>
      </c>
      <c r="ABS34">
        <v>0</v>
      </c>
      <c r="ABT34">
        <v>-22452.265003445802</v>
      </c>
      <c r="ABU34">
        <v>-44479.138039743419</v>
      </c>
      <c r="ABV34">
        <v>-67034.672427119658</v>
      </c>
      <c r="ABW34">
        <v>-92502.994078480289</v>
      </c>
      <c r="ABX34">
        <v>-114809.58523476674</v>
      </c>
      <c r="ABY34">
        <v>-136876.82280794479</v>
      </c>
      <c r="ABZ34">
        <v>-157444.10780854951</v>
      </c>
      <c r="ACA34">
        <v>-177843.85033834437</v>
      </c>
      <c r="ACB34">
        <v>-196380.77974265238</v>
      </c>
      <c r="ACC34">
        <v>-217074.39457908759</v>
      </c>
      <c r="ACD34">
        <v>-237889.4143538702</v>
      </c>
      <c r="ACE34">
        <v>-260407.43765544266</v>
      </c>
      <c r="ACG34">
        <v>108</v>
      </c>
      <c r="ACH34" t="s">
        <v>279</v>
      </c>
      <c r="ACI34">
        <v>5352</v>
      </c>
      <c r="ACJ34">
        <v>83381</v>
      </c>
      <c r="ACK34">
        <v>6.4187284873052614E-2</v>
      </c>
      <c r="ACM34">
        <v>108</v>
      </c>
      <c r="ACN34" t="s">
        <v>279</v>
      </c>
      <c r="ACO34">
        <v>114</v>
      </c>
      <c r="ACP34">
        <v>65</v>
      </c>
      <c r="ACQ34">
        <v>42</v>
      </c>
      <c r="ACR34">
        <v>88</v>
      </c>
      <c r="ACS34">
        <v>249</v>
      </c>
      <c r="ACT34">
        <v>227</v>
      </c>
      <c r="ACU34">
        <v>160</v>
      </c>
      <c r="ACV34">
        <v>117</v>
      </c>
      <c r="ACW34">
        <v>79</v>
      </c>
      <c r="ACX34">
        <v>68</v>
      </c>
      <c r="ACY34">
        <v>76</v>
      </c>
      <c r="ACZ34">
        <v>57</v>
      </c>
      <c r="ADA34">
        <v>59</v>
      </c>
      <c r="ADB34">
        <v>29</v>
      </c>
      <c r="ADC34">
        <v>28</v>
      </c>
      <c r="ADD34">
        <v>34</v>
      </c>
      <c r="ADF34">
        <v>108</v>
      </c>
      <c r="ADG34" t="s">
        <v>279</v>
      </c>
      <c r="ADH34">
        <v>91</v>
      </c>
      <c r="ADI34">
        <v>52</v>
      </c>
      <c r="ADJ34">
        <v>53</v>
      </c>
      <c r="ADK34">
        <v>208</v>
      </c>
      <c r="ADL34">
        <v>346</v>
      </c>
      <c r="ADM34">
        <v>203</v>
      </c>
      <c r="ADN34">
        <v>132</v>
      </c>
      <c r="ADO34">
        <v>106</v>
      </c>
      <c r="ADP34">
        <v>70</v>
      </c>
      <c r="ADQ34">
        <v>66</v>
      </c>
      <c r="ADR34">
        <v>89</v>
      </c>
      <c r="ADS34">
        <v>52</v>
      </c>
      <c r="ADT34">
        <v>56</v>
      </c>
      <c r="ADU34">
        <v>55</v>
      </c>
      <c r="ADV34">
        <v>32</v>
      </c>
      <c r="ADW34">
        <v>33</v>
      </c>
      <c r="ADY34">
        <v>108</v>
      </c>
      <c r="ADZ34" t="s">
        <v>279</v>
      </c>
      <c r="AEA34">
        <v>23</v>
      </c>
      <c r="AEB34">
        <v>13</v>
      </c>
      <c r="AEC34">
        <v>-11</v>
      </c>
      <c r="AED34">
        <v>-120</v>
      </c>
      <c r="AEE34">
        <v>-97</v>
      </c>
      <c r="AEF34">
        <v>24</v>
      </c>
      <c r="AEG34">
        <v>28</v>
      </c>
      <c r="AEH34">
        <v>11</v>
      </c>
      <c r="AEI34">
        <v>9</v>
      </c>
      <c r="AEJ34">
        <v>2</v>
      </c>
      <c r="AEK34">
        <v>-13</v>
      </c>
      <c r="AEL34">
        <v>5</v>
      </c>
      <c r="AEM34">
        <v>3</v>
      </c>
      <c r="AEN34">
        <v>-26</v>
      </c>
      <c r="AEO34">
        <v>-4</v>
      </c>
      <c r="AEP34">
        <v>1</v>
      </c>
      <c r="AER34">
        <v>108</v>
      </c>
      <c r="AES34" t="s">
        <v>279</v>
      </c>
      <c r="AET34">
        <v>6563.07227120692</v>
      </c>
      <c r="AEU34">
        <v>6328.3984042266011</v>
      </c>
      <c r="AEV34">
        <v>7926.9249909301034</v>
      </c>
      <c r="AEW34">
        <v>5577.1318499967037</v>
      </c>
      <c r="AEX34">
        <v>833.58956309796929</v>
      </c>
      <c r="AEY34">
        <v>3010.7756669381038</v>
      </c>
      <c r="AEZ34">
        <v>4124.5537806461189</v>
      </c>
      <c r="AFA34">
        <v>4758.0626676799748</v>
      </c>
      <c r="AFB34">
        <v>5067.0987757573193</v>
      </c>
      <c r="AFC34">
        <v>5154.1042944315022</v>
      </c>
      <c r="AFD34">
        <v>4917.530587262072</v>
      </c>
      <c r="AFE34">
        <v>4106.1027996476068</v>
      </c>
      <c r="AFF34">
        <v>4703.5488132682631</v>
      </c>
      <c r="AFG34">
        <v>3951.4228590550051</v>
      </c>
      <c r="AFH34">
        <v>3563.0664700529728</v>
      </c>
      <c r="AFI34">
        <v>14227.415194805721</v>
      </c>
      <c r="AFK34">
        <v>108</v>
      </c>
      <c r="AFL34" t="s">
        <v>279</v>
      </c>
      <c r="AFM34">
        <v>11018.785798896404</v>
      </c>
      <c r="AFN34">
        <v>11416.676879560036</v>
      </c>
      <c r="AFO34">
        <v>12081.937600002457</v>
      </c>
      <c r="AFP34">
        <v>6276.9517838918782</v>
      </c>
      <c r="AFQ34">
        <v>2688.6377292073644</v>
      </c>
      <c r="AFR34">
        <v>2640.7038449098436</v>
      </c>
      <c r="AFS34">
        <v>2640.7038449098436</v>
      </c>
      <c r="AFT34">
        <v>2640.7038449098436</v>
      </c>
      <c r="AFU34">
        <v>2640.7038449098436</v>
      </c>
      <c r="AFV34">
        <v>2640.7038449098436</v>
      </c>
      <c r="AFW34">
        <v>2899.8034925081752</v>
      </c>
      <c r="AFX34">
        <v>2899.8034925081752</v>
      </c>
      <c r="AFY34">
        <v>2899.8034925081752</v>
      </c>
      <c r="AFZ34">
        <v>4419.6849604070048</v>
      </c>
      <c r="AGA34">
        <v>4419.6849604070048</v>
      </c>
      <c r="AGB34">
        <v>14443.104720179335</v>
      </c>
      <c r="AGD34">
        <v>108</v>
      </c>
      <c r="AGE34" t="s">
        <v>279</v>
      </c>
      <c r="AGF34">
        <v>-4455.7135276894842</v>
      </c>
      <c r="AGG34">
        <v>-5088.2784753334354</v>
      </c>
      <c r="AGH34">
        <v>-4155.0126090723534</v>
      </c>
      <c r="AGI34">
        <v>-699.81993389517447</v>
      </c>
      <c r="AGJ34">
        <v>-1855.048166109395</v>
      </c>
      <c r="AGK34">
        <v>370.07182202826016</v>
      </c>
      <c r="AGL34">
        <v>1483.8499357362753</v>
      </c>
      <c r="AGM34">
        <v>2117.3588227701312</v>
      </c>
      <c r="AGN34">
        <v>2426.3949308474757</v>
      </c>
      <c r="AGO34">
        <v>2513.4004495216586</v>
      </c>
      <c r="AGP34">
        <v>2017.7270947538968</v>
      </c>
      <c r="AGQ34">
        <v>1206.2993071394317</v>
      </c>
      <c r="AGR34">
        <v>1803.7453207600879</v>
      </c>
      <c r="AGS34">
        <v>-468.26210135199972</v>
      </c>
      <c r="AGT34">
        <v>-856.61849035403202</v>
      </c>
      <c r="AGU34">
        <v>-215.68952537361474</v>
      </c>
    </row>
    <row r="35" spans="1:879" x14ac:dyDescent="0.25">
      <c r="A35">
        <v>3</v>
      </c>
      <c r="B35">
        <v>143</v>
      </c>
      <c r="C35" t="s">
        <v>280</v>
      </c>
      <c r="D35">
        <v>37</v>
      </c>
      <c r="E35">
        <v>42</v>
      </c>
      <c r="F35">
        <v>41</v>
      </c>
      <c r="G35">
        <v>41</v>
      </c>
      <c r="H35">
        <v>41</v>
      </c>
      <c r="I35">
        <v>40</v>
      </c>
      <c r="J35">
        <v>39</v>
      </c>
      <c r="K35">
        <v>39</v>
      </c>
      <c r="L35">
        <v>39</v>
      </c>
      <c r="M35">
        <v>39</v>
      </c>
      <c r="N35">
        <v>39</v>
      </c>
      <c r="O35">
        <v>39</v>
      </c>
      <c r="P35">
        <v>39</v>
      </c>
      <c r="R35">
        <v>143</v>
      </c>
      <c r="S35" t="s">
        <v>280</v>
      </c>
      <c r="T35">
        <v>323</v>
      </c>
      <c r="U35">
        <v>292</v>
      </c>
      <c r="V35">
        <v>270</v>
      </c>
      <c r="W35">
        <v>250</v>
      </c>
      <c r="X35">
        <v>233</v>
      </c>
      <c r="Y35">
        <v>213</v>
      </c>
      <c r="Z35">
        <v>215</v>
      </c>
      <c r="AA35">
        <v>213</v>
      </c>
      <c r="AB35">
        <v>211</v>
      </c>
      <c r="AC35">
        <v>209</v>
      </c>
      <c r="AD35">
        <v>207</v>
      </c>
      <c r="AE35">
        <v>205</v>
      </c>
      <c r="AF35">
        <v>205</v>
      </c>
      <c r="AH35">
        <v>143</v>
      </c>
      <c r="AI35" t="s">
        <v>280</v>
      </c>
      <c r="AJ35">
        <v>72</v>
      </c>
      <c r="AK35">
        <v>68</v>
      </c>
      <c r="AL35">
        <v>66</v>
      </c>
      <c r="AM35">
        <v>63</v>
      </c>
      <c r="AN35">
        <v>60</v>
      </c>
      <c r="AO35">
        <v>64</v>
      </c>
      <c r="AP35">
        <v>43</v>
      </c>
      <c r="AQ35">
        <v>45</v>
      </c>
      <c r="AR35">
        <v>45</v>
      </c>
      <c r="AS35">
        <v>44</v>
      </c>
      <c r="AT35">
        <v>44</v>
      </c>
      <c r="AU35">
        <v>44</v>
      </c>
      <c r="AV35">
        <v>43</v>
      </c>
      <c r="AX35">
        <v>143</v>
      </c>
      <c r="AY35" t="s">
        <v>280</v>
      </c>
      <c r="AZ35">
        <v>432</v>
      </c>
      <c r="BA35">
        <v>433</v>
      </c>
      <c r="BB35">
        <v>440</v>
      </c>
      <c r="BC35">
        <v>427</v>
      </c>
      <c r="BD35">
        <v>429</v>
      </c>
      <c r="BE35">
        <v>406</v>
      </c>
      <c r="BF35">
        <v>393</v>
      </c>
      <c r="BG35">
        <v>364</v>
      </c>
      <c r="BH35">
        <v>342</v>
      </c>
      <c r="BI35">
        <v>322</v>
      </c>
      <c r="BJ35">
        <v>305</v>
      </c>
      <c r="BK35">
        <v>290</v>
      </c>
      <c r="BL35">
        <v>273</v>
      </c>
      <c r="BN35">
        <v>143</v>
      </c>
      <c r="BO35" t="s">
        <v>280</v>
      </c>
      <c r="BP35">
        <v>211</v>
      </c>
      <c r="BQ35">
        <v>206</v>
      </c>
      <c r="BR35">
        <v>207</v>
      </c>
      <c r="BS35">
        <v>205</v>
      </c>
      <c r="BT35">
        <v>195</v>
      </c>
      <c r="BU35">
        <v>216</v>
      </c>
      <c r="BV35">
        <v>215</v>
      </c>
      <c r="BW35">
        <v>225</v>
      </c>
      <c r="BX35">
        <v>210</v>
      </c>
      <c r="BY35">
        <v>201</v>
      </c>
      <c r="BZ35">
        <v>192</v>
      </c>
      <c r="CA35">
        <v>186</v>
      </c>
      <c r="CB35">
        <v>181</v>
      </c>
      <c r="CD35">
        <v>143</v>
      </c>
      <c r="CE35" t="s">
        <v>280</v>
      </c>
      <c r="CF35">
        <v>210</v>
      </c>
      <c r="CG35">
        <v>193</v>
      </c>
      <c r="CH35">
        <v>186</v>
      </c>
      <c r="CI35">
        <v>204</v>
      </c>
      <c r="CJ35">
        <v>203</v>
      </c>
      <c r="CK35">
        <v>200</v>
      </c>
      <c r="CL35">
        <v>201</v>
      </c>
      <c r="CM35">
        <v>194</v>
      </c>
      <c r="CN35">
        <v>212</v>
      </c>
      <c r="CO35">
        <v>211</v>
      </c>
      <c r="CP35">
        <v>217</v>
      </c>
      <c r="CQ35">
        <v>205</v>
      </c>
      <c r="CR35">
        <v>198</v>
      </c>
      <c r="CT35">
        <v>143</v>
      </c>
      <c r="CU35" t="s">
        <v>280</v>
      </c>
      <c r="CV35">
        <v>257</v>
      </c>
      <c r="CW35">
        <v>274</v>
      </c>
      <c r="CX35">
        <v>270</v>
      </c>
      <c r="CY35">
        <v>259</v>
      </c>
      <c r="CZ35">
        <v>263</v>
      </c>
      <c r="DA35">
        <v>258</v>
      </c>
      <c r="DB35">
        <v>264</v>
      </c>
      <c r="DC35">
        <v>266</v>
      </c>
      <c r="DD35">
        <v>264</v>
      </c>
      <c r="DE35">
        <v>273</v>
      </c>
      <c r="DF35">
        <v>270</v>
      </c>
      <c r="DG35">
        <v>278</v>
      </c>
      <c r="DH35">
        <v>280</v>
      </c>
      <c r="DJ35">
        <v>143</v>
      </c>
      <c r="DK35" t="s">
        <v>280</v>
      </c>
      <c r="DL35">
        <v>3306</v>
      </c>
      <c r="DM35">
        <v>3250</v>
      </c>
      <c r="DN35">
        <v>3177</v>
      </c>
      <c r="DO35">
        <v>3119</v>
      </c>
      <c r="DP35">
        <v>3050</v>
      </c>
      <c r="DQ35">
        <v>3007</v>
      </c>
      <c r="DR35">
        <v>2979</v>
      </c>
      <c r="DS35">
        <v>2947</v>
      </c>
      <c r="DT35">
        <v>2903</v>
      </c>
      <c r="DU35">
        <v>2874</v>
      </c>
      <c r="DV35">
        <v>2848</v>
      </c>
      <c r="DW35">
        <v>2810</v>
      </c>
      <c r="DX35">
        <v>2791</v>
      </c>
      <c r="DZ35">
        <v>143</v>
      </c>
      <c r="EA35" t="s">
        <v>280</v>
      </c>
      <c r="EB35">
        <v>1252</v>
      </c>
      <c r="EC35">
        <v>1239</v>
      </c>
      <c r="ED35">
        <v>1226</v>
      </c>
      <c r="EE35">
        <v>1226</v>
      </c>
      <c r="EF35">
        <v>1217</v>
      </c>
      <c r="EG35">
        <v>1159</v>
      </c>
      <c r="EH35">
        <v>1101</v>
      </c>
      <c r="EI35">
        <v>1066</v>
      </c>
      <c r="EJ35">
        <v>1052</v>
      </c>
      <c r="EK35">
        <v>1010</v>
      </c>
      <c r="EL35">
        <v>993</v>
      </c>
      <c r="EM35">
        <v>999</v>
      </c>
      <c r="EN35">
        <v>978</v>
      </c>
      <c r="EP35">
        <v>143</v>
      </c>
      <c r="EQ35" t="s">
        <v>280</v>
      </c>
      <c r="ER35">
        <v>640</v>
      </c>
      <c r="ES35">
        <v>671</v>
      </c>
      <c r="ET35">
        <v>713</v>
      </c>
      <c r="EU35">
        <v>737</v>
      </c>
      <c r="EV35">
        <v>765</v>
      </c>
      <c r="EW35">
        <v>826</v>
      </c>
      <c r="EX35">
        <v>870</v>
      </c>
      <c r="EY35">
        <v>904</v>
      </c>
      <c r="EZ35">
        <v>917</v>
      </c>
      <c r="FA35">
        <v>963</v>
      </c>
      <c r="FB35">
        <v>976</v>
      </c>
      <c r="FC35">
        <v>971</v>
      </c>
      <c r="FD35">
        <v>965</v>
      </c>
      <c r="FF35">
        <v>143</v>
      </c>
      <c r="FG35" t="s">
        <v>280</v>
      </c>
      <c r="FH35">
        <v>263</v>
      </c>
      <c r="FI35">
        <v>256</v>
      </c>
      <c r="FJ35">
        <v>257</v>
      </c>
      <c r="FK35">
        <v>255</v>
      </c>
      <c r="FL35">
        <v>270</v>
      </c>
      <c r="FM35">
        <v>279</v>
      </c>
      <c r="FN35">
        <v>293</v>
      </c>
      <c r="FO35">
        <v>297</v>
      </c>
      <c r="FP35">
        <v>315</v>
      </c>
      <c r="FQ35">
        <v>315</v>
      </c>
      <c r="FR35">
        <v>325</v>
      </c>
      <c r="FS35">
        <v>340</v>
      </c>
      <c r="FT35">
        <v>368</v>
      </c>
      <c r="FV35">
        <v>143</v>
      </c>
      <c r="FW35" t="s">
        <v>280</v>
      </c>
      <c r="FX35">
        <v>7003</v>
      </c>
      <c r="FY35">
        <v>6924</v>
      </c>
      <c r="FZ35">
        <v>6853</v>
      </c>
      <c r="GA35">
        <v>6786</v>
      </c>
      <c r="GB35">
        <v>6726</v>
      </c>
      <c r="GC35">
        <v>6668</v>
      </c>
      <c r="GD35">
        <v>6613</v>
      </c>
      <c r="GE35">
        <v>6560</v>
      </c>
      <c r="GF35">
        <v>6510</v>
      </c>
      <c r="GG35">
        <v>6461</v>
      </c>
      <c r="GH35">
        <v>6416</v>
      </c>
      <c r="GI35">
        <v>6367</v>
      </c>
      <c r="GJ35">
        <v>6321</v>
      </c>
      <c r="GL35">
        <v>143</v>
      </c>
      <c r="GM35" t="s">
        <v>280</v>
      </c>
      <c r="GN35">
        <v>59</v>
      </c>
      <c r="GO35">
        <v>68</v>
      </c>
      <c r="GP35">
        <v>54</v>
      </c>
      <c r="GQ35">
        <v>75</v>
      </c>
      <c r="GR35">
        <v>82</v>
      </c>
      <c r="GS35">
        <v>56</v>
      </c>
      <c r="GT35">
        <v>73</v>
      </c>
      <c r="GU35">
        <v>57</v>
      </c>
      <c r="GV35">
        <v>68</v>
      </c>
      <c r="GW35">
        <v>89</v>
      </c>
      <c r="GX35">
        <v>66</v>
      </c>
      <c r="GY35">
        <v>62</v>
      </c>
      <c r="GZ35">
        <v>80</v>
      </c>
      <c r="HA35">
        <v>80</v>
      </c>
      <c r="HB35">
        <v>77</v>
      </c>
      <c r="HC35">
        <v>82</v>
      </c>
      <c r="HD35">
        <v>93</v>
      </c>
      <c r="HE35">
        <v>84</v>
      </c>
      <c r="HF35">
        <v>103</v>
      </c>
      <c r="HG35">
        <v>107</v>
      </c>
      <c r="HH35">
        <v>82</v>
      </c>
      <c r="HI35">
        <v>84</v>
      </c>
      <c r="HJ35">
        <v>80</v>
      </c>
      <c r="HK35">
        <v>75</v>
      </c>
      <c r="HL35">
        <v>75</v>
      </c>
      <c r="HM35">
        <v>67</v>
      </c>
      <c r="HN35">
        <v>75</v>
      </c>
      <c r="HO35">
        <v>56</v>
      </c>
      <c r="HP35">
        <v>64</v>
      </c>
      <c r="HQ35">
        <v>85</v>
      </c>
      <c r="HR35">
        <v>73</v>
      </c>
      <c r="HS35">
        <v>77</v>
      </c>
      <c r="HT35">
        <v>59</v>
      </c>
      <c r="HU35">
        <v>77</v>
      </c>
      <c r="HV35">
        <v>77</v>
      </c>
      <c r="HW35">
        <v>60</v>
      </c>
      <c r="HX35">
        <v>73</v>
      </c>
      <c r="HY35">
        <v>67</v>
      </c>
      <c r="HZ35">
        <v>67</v>
      </c>
      <c r="IA35">
        <v>75</v>
      </c>
      <c r="IB35">
        <v>86</v>
      </c>
      <c r="IC35">
        <v>69</v>
      </c>
      <c r="ID35">
        <v>91</v>
      </c>
      <c r="IE35">
        <v>108</v>
      </c>
      <c r="IF35">
        <v>81</v>
      </c>
      <c r="IG35">
        <v>106</v>
      </c>
      <c r="IH35">
        <v>86</v>
      </c>
      <c r="II35">
        <v>92</v>
      </c>
      <c r="IJ35">
        <v>106</v>
      </c>
      <c r="IK35">
        <v>88</v>
      </c>
      <c r="IL35">
        <v>91</v>
      </c>
      <c r="IM35">
        <v>97</v>
      </c>
      <c r="IN35">
        <v>118</v>
      </c>
      <c r="IO35">
        <v>124</v>
      </c>
      <c r="IP35">
        <v>132</v>
      </c>
      <c r="IQ35">
        <v>104</v>
      </c>
      <c r="IR35">
        <v>106</v>
      </c>
      <c r="IS35">
        <v>147</v>
      </c>
      <c r="IT35">
        <v>119</v>
      </c>
      <c r="IU35">
        <v>145</v>
      </c>
      <c r="IV35">
        <v>147</v>
      </c>
      <c r="IW35">
        <v>163</v>
      </c>
      <c r="IX35">
        <v>125</v>
      </c>
      <c r="IY35">
        <v>109</v>
      </c>
      <c r="IZ35">
        <v>127</v>
      </c>
      <c r="JA35">
        <v>102</v>
      </c>
      <c r="JB35">
        <v>95</v>
      </c>
      <c r="JC35">
        <v>85</v>
      </c>
      <c r="JD35">
        <v>111</v>
      </c>
      <c r="JE35">
        <v>86</v>
      </c>
      <c r="JF35">
        <v>96</v>
      </c>
      <c r="JG35">
        <v>82</v>
      </c>
      <c r="JH35">
        <v>85</v>
      </c>
      <c r="JI35">
        <v>71</v>
      </c>
      <c r="JJ35">
        <v>74</v>
      </c>
      <c r="JK35">
        <v>52</v>
      </c>
      <c r="JL35">
        <v>58</v>
      </c>
      <c r="JM35">
        <v>57</v>
      </c>
      <c r="JN35">
        <v>66</v>
      </c>
      <c r="JO35">
        <v>70</v>
      </c>
      <c r="JP35">
        <v>60</v>
      </c>
      <c r="JQ35">
        <v>55</v>
      </c>
      <c r="JR35">
        <v>63</v>
      </c>
      <c r="JS35">
        <v>43</v>
      </c>
      <c r="JT35">
        <v>40</v>
      </c>
      <c r="JU35">
        <v>52</v>
      </c>
      <c r="JV35">
        <v>44</v>
      </c>
      <c r="JW35">
        <v>34</v>
      </c>
      <c r="JX35">
        <v>29</v>
      </c>
      <c r="JY35">
        <v>13</v>
      </c>
      <c r="JZ35">
        <v>11</v>
      </c>
      <c r="KA35">
        <v>13</v>
      </c>
      <c r="KB35">
        <v>11</v>
      </c>
      <c r="KC35">
        <v>14</v>
      </c>
      <c r="KD35">
        <v>4</v>
      </c>
      <c r="KE35">
        <v>11</v>
      </c>
      <c r="KF35">
        <v>3</v>
      </c>
      <c r="KG35">
        <v>0</v>
      </c>
      <c r="KH35">
        <v>0</v>
      </c>
      <c r="KI35">
        <v>1</v>
      </c>
      <c r="KJ35">
        <v>3</v>
      </c>
      <c r="KL35">
        <v>143</v>
      </c>
      <c r="KM35" t="s">
        <v>280</v>
      </c>
      <c r="KN35">
        <v>37</v>
      </c>
      <c r="KO35">
        <v>65</v>
      </c>
      <c r="KP35">
        <v>60</v>
      </c>
      <c r="KQ35">
        <v>63</v>
      </c>
      <c r="KR35">
        <v>66</v>
      </c>
      <c r="KS35">
        <v>69</v>
      </c>
      <c r="KT35">
        <v>72</v>
      </c>
      <c r="KU35">
        <v>78</v>
      </c>
      <c r="KV35">
        <v>85</v>
      </c>
      <c r="KW35">
        <v>60</v>
      </c>
      <c r="KX35">
        <v>79</v>
      </c>
      <c r="KY35">
        <v>59</v>
      </c>
      <c r="KZ35">
        <v>71</v>
      </c>
      <c r="LA35">
        <v>80</v>
      </c>
      <c r="LB35">
        <v>58</v>
      </c>
      <c r="LC35">
        <v>73</v>
      </c>
      <c r="LD35">
        <v>57</v>
      </c>
      <c r="LE35">
        <v>64</v>
      </c>
      <c r="LF35">
        <v>89</v>
      </c>
      <c r="LG35">
        <v>61</v>
      </c>
      <c r="LH35">
        <v>47</v>
      </c>
      <c r="LI35">
        <v>52</v>
      </c>
      <c r="LJ35">
        <v>46</v>
      </c>
      <c r="LK35">
        <v>51</v>
      </c>
      <c r="LL35">
        <v>53</v>
      </c>
      <c r="LM35">
        <v>58</v>
      </c>
      <c r="LN35">
        <v>59</v>
      </c>
      <c r="LO35">
        <v>65</v>
      </c>
      <c r="LP35">
        <v>61</v>
      </c>
      <c r="LQ35">
        <v>64</v>
      </c>
      <c r="LR35">
        <v>62</v>
      </c>
      <c r="LS35">
        <v>54</v>
      </c>
      <c r="LT35">
        <v>60</v>
      </c>
      <c r="LU35">
        <v>60</v>
      </c>
      <c r="LV35">
        <v>62</v>
      </c>
      <c r="LW35">
        <v>67</v>
      </c>
      <c r="LX35">
        <v>72</v>
      </c>
      <c r="LY35">
        <v>75</v>
      </c>
      <c r="LZ35">
        <v>80</v>
      </c>
      <c r="MA35">
        <v>73</v>
      </c>
      <c r="MB35">
        <v>82</v>
      </c>
      <c r="MC35">
        <v>64</v>
      </c>
      <c r="MD35">
        <v>86</v>
      </c>
      <c r="ME35">
        <v>83</v>
      </c>
      <c r="MF35">
        <v>69</v>
      </c>
      <c r="MG35">
        <v>69</v>
      </c>
      <c r="MH35">
        <v>62</v>
      </c>
      <c r="MI35">
        <v>66</v>
      </c>
      <c r="MJ35">
        <v>73</v>
      </c>
      <c r="MK35">
        <v>87</v>
      </c>
      <c r="ML35">
        <v>78</v>
      </c>
      <c r="MM35">
        <v>101</v>
      </c>
      <c r="MN35">
        <v>132</v>
      </c>
      <c r="MO35">
        <v>87</v>
      </c>
      <c r="MP35">
        <v>110</v>
      </c>
      <c r="MQ35">
        <v>91</v>
      </c>
      <c r="MR35">
        <v>94</v>
      </c>
      <c r="MS35">
        <v>109</v>
      </c>
      <c r="MT35">
        <v>91</v>
      </c>
      <c r="MU35">
        <v>87</v>
      </c>
      <c r="MV35">
        <v>103</v>
      </c>
      <c r="MW35">
        <v>124</v>
      </c>
      <c r="MX35">
        <v>112</v>
      </c>
      <c r="MY35">
        <v>120</v>
      </c>
      <c r="MZ35">
        <v>101</v>
      </c>
      <c r="NA35">
        <v>115</v>
      </c>
      <c r="NB35">
        <v>146</v>
      </c>
      <c r="NC35">
        <v>123</v>
      </c>
      <c r="ND35">
        <v>128</v>
      </c>
      <c r="NE35">
        <v>148</v>
      </c>
      <c r="NF35">
        <v>157</v>
      </c>
      <c r="NG35">
        <v>122</v>
      </c>
      <c r="NH35">
        <v>97</v>
      </c>
      <c r="NI35">
        <v>118</v>
      </c>
      <c r="NJ35">
        <v>98</v>
      </c>
      <c r="NK35">
        <v>81</v>
      </c>
      <c r="NL35">
        <v>66</v>
      </c>
      <c r="NM35">
        <v>89</v>
      </c>
      <c r="NN35">
        <v>66</v>
      </c>
      <c r="NO35">
        <v>76</v>
      </c>
      <c r="NP35">
        <v>66</v>
      </c>
      <c r="NQ35">
        <v>68</v>
      </c>
      <c r="NR35">
        <v>45</v>
      </c>
      <c r="NS35">
        <v>48</v>
      </c>
      <c r="NT35">
        <v>35</v>
      </c>
      <c r="NU35">
        <v>35</v>
      </c>
      <c r="NV35">
        <v>31</v>
      </c>
      <c r="NW35">
        <v>39</v>
      </c>
      <c r="NX35">
        <v>35</v>
      </c>
      <c r="NY35">
        <v>26</v>
      </c>
      <c r="NZ35">
        <v>15</v>
      </c>
      <c r="OA35">
        <v>24</v>
      </c>
      <c r="OB35">
        <v>12</v>
      </c>
      <c r="OC35">
        <v>11</v>
      </c>
      <c r="OD35">
        <v>9</v>
      </c>
      <c r="OE35">
        <v>9</v>
      </c>
      <c r="OF35">
        <v>7</v>
      </c>
      <c r="OG35">
        <v>3</v>
      </c>
      <c r="OH35">
        <v>3</v>
      </c>
      <c r="OI35">
        <v>1</v>
      </c>
      <c r="OJ35">
        <v>3</v>
      </c>
      <c r="OL35">
        <v>143</v>
      </c>
      <c r="OM35" t="s">
        <v>280</v>
      </c>
      <c r="ON35">
        <v>39</v>
      </c>
      <c r="OO35">
        <v>38</v>
      </c>
      <c r="OP35">
        <v>40</v>
      </c>
      <c r="OQ35">
        <v>41</v>
      </c>
      <c r="OR35">
        <v>42</v>
      </c>
      <c r="OS35">
        <v>44</v>
      </c>
      <c r="OT35">
        <v>43</v>
      </c>
      <c r="OU35">
        <v>45</v>
      </c>
      <c r="OV35">
        <v>44</v>
      </c>
      <c r="OW35">
        <v>47</v>
      </c>
      <c r="OX35">
        <v>45</v>
      </c>
      <c r="OY35">
        <v>46</v>
      </c>
      <c r="OZ35">
        <v>46</v>
      </c>
      <c r="PA35">
        <v>61</v>
      </c>
      <c r="PB35">
        <v>59</v>
      </c>
      <c r="PC35">
        <v>61</v>
      </c>
      <c r="PD35">
        <v>65</v>
      </c>
      <c r="PE35">
        <v>65</v>
      </c>
      <c r="PF35">
        <v>68</v>
      </c>
      <c r="PG35">
        <v>67</v>
      </c>
      <c r="PH35">
        <v>62</v>
      </c>
      <c r="PI35">
        <v>50</v>
      </c>
      <c r="PJ35">
        <v>52</v>
      </c>
      <c r="PK35">
        <v>49</v>
      </c>
      <c r="PL35">
        <v>49</v>
      </c>
      <c r="PM35">
        <v>49</v>
      </c>
      <c r="PN35">
        <v>51</v>
      </c>
      <c r="PO35">
        <v>50</v>
      </c>
      <c r="PP35">
        <v>48</v>
      </c>
      <c r="PQ35">
        <v>50</v>
      </c>
      <c r="PR35">
        <v>49</v>
      </c>
      <c r="PS35">
        <v>52</v>
      </c>
      <c r="PT35">
        <v>52</v>
      </c>
      <c r="PU35">
        <v>54</v>
      </c>
      <c r="PV35">
        <v>55</v>
      </c>
      <c r="PW35">
        <v>57</v>
      </c>
      <c r="PX35">
        <v>62</v>
      </c>
      <c r="PY35">
        <v>64</v>
      </c>
      <c r="PZ35">
        <v>66</v>
      </c>
      <c r="QA35">
        <v>67</v>
      </c>
      <c r="QB35">
        <v>65</v>
      </c>
      <c r="QC35">
        <v>68</v>
      </c>
      <c r="QD35">
        <v>68</v>
      </c>
      <c r="QE35">
        <v>62</v>
      </c>
      <c r="QF35">
        <v>65</v>
      </c>
      <c r="QG35">
        <v>68</v>
      </c>
      <c r="QH35">
        <v>69</v>
      </c>
      <c r="QI35">
        <v>73</v>
      </c>
      <c r="QJ35">
        <v>76</v>
      </c>
      <c r="QK35">
        <v>75</v>
      </c>
      <c r="QL35">
        <v>78</v>
      </c>
      <c r="QM35">
        <v>76</v>
      </c>
      <c r="QN35">
        <v>83</v>
      </c>
      <c r="QO35">
        <v>70</v>
      </c>
      <c r="QP35">
        <v>86</v>
      </c>
      <c r="QQ35">
        <v>83</v>
      </c>
      <c r="QR35">
        <v>74</v>
      </c>
      <c r="QS35">
        <v>71</v>
      </c>
      <c r="QT35">
        <v>70</v>
      </c>
      <c r="QU35">
        <v>70</v>
      </c>
      <c r="QV35">
        <v>76</v>
      </c>
      <c r="QW35">
        <v>87</v>
      </c>
      <c r="QX35">
        <v>83</v>
      </c>
      <c r="QY35">
        <v>98</v>
      </c>
      <c r="QZ35">
        <v>122</v>
      </c>
      <c r="RA35">
        <v>91</v>
      </c>
      <c r="RB35">
        <v>108</v>
      </c>
      <c r="RC35">
        <v>93</v>
      </c>
      <c r="RD35">
        <v>94</v>
      </c>
      <c r="RE35">
        <v>104</v>
      </c>
      <c r="RF35">
        <v>90</v>
      </c>
      <c r="RG35">
        <v>87</v>
      </c>
      <c r="RH35">
        <v>96</v>
      </c>
      <c r="RI35">
        <v>111</v>
      </c>
      <c r="RJ35">
        <v>104</v>
      </c>
      <c r="RK35">
        <v>105</v>
      </c>
      <c r="RL35">
        <v>89</v>
      </c>
      <c r="RM35">
        <v>95</v>
      </c>
      <c r="RN35">
        <v>114</v>
      </c>
      <c r="RO35">
        <v>97</v>
      </c>
      <c r="RP35">
        <v>98</v>
      </c>
      <c r="RQ35">
        <v>106</v>
      </c>
      <c r="RR35">
        <v>110</v>
      </c>
      <c r="RS35">
        <v>84</v>
      </c>
      <c r="RT35">
        <v>67</v>
      </c>
      <c r="RU35">
        <v>73</v>
      </c>
      <c r="RV35">
        <v>55</v>
      </c>
      <c r="RW35">
        <v>43</v>
      </c>
      <c r="RX35">
        <v>31</v>
      </c>
      <c r="RY35">
        <v>41</v>
      </c>
      <c r="RZ35">
        <v>27</v>
      </c>
      <c r="SA35">
        <v>27</v>
      </c>
      <c r="SB35">
        <v>21</v>
      </c>
      <c r="SC35">
        <v>16</v>
      </c>
      <c r="SD35">
        <v>10</v>
      </c>
      <c r="SE35">
        <v>8</v>
      </c>
      <c r="SF35">
        <v>5</v>
      </c>
      <c r="SG35">
        <v>3</v>
      </c>
      <c r="SH35">
        <v>3</v>
      </c>
      <c r="SI35">
        <v>2</v>
      </c>
      <c r="SJ35">
        <v>3</v>
      </c>
      <c r="SL35">
        <v>143</v>
      </c>
      <c r="SM35" t="s">
        <v>280</v>
      </c>
      <c r="SN35">
        <v>0</v>
      </c>
      <c r="SO35">
        <v>-62552.477509638738</v>
      </c>
      <c r="SP35">
        <v>-118770.52691703558</v>
      </c>
      <c r="SQ35">
        <v>-171821.36227331142</v>
      </c>
      <c r="SR35">
        <v>-219329.5730401256</v>
      </c>
      <c r="SS35">
        <v>-265254.17678137938</v>
      </c>
      <c r="ST35">
        <v>-308803.36998429243</v>
      </c>
      <c r="SU35">
        <v>-350768.95616164501</v>
      </c>
      <c r="SV35">
        <v>-390359.13180065685</v>
      </c>
      <c r="SW35">
        <v>-429157.50392688846</v>
      </c>
      <c r="SX35">
        <v>-464788.66200199915</v>
      </c>
      <c r="SY35">
        <v>-503587.03412823082</v>
      </c>
      <c r="SZ35">
        <v>-540009.99571612175</v>
      </c>
      <c r="TA35">
        <v>0</v>
      </c>
      <c r="TB35">
        <v>-227455.55555555559</v>
      </c>
      <c r="TC35">
        <v>-417961.11111111112</v>
      </c>
      <c r="TD35">
        <v>-592391.66666666663</v>
      </c>
      <c r="TE35">
        <v>-743788.88888888876</v>
      </c>
      <c r="TF35">
        <v>-877188.88888888876</v>
      </c>
      <c r="TG35">
        <v>-1015636.111111111</v>
      </c>
      <c r="TH35">
        <v>-1017074.9999999999</v>
      </c>
      <c r="TI35">
        <v>-1032430.5555555554</v>
      </c>
      <c r="TJ35">
        <v>-1054744.4444444443</v>
      </c>
      <c r="TK35">
        <v>-1070099.9999999998</v>
      </c>
      <c r="TL35">
        <v>-1085455.5555555553</v>
      </c>
      <c r="TM35">
        <v>-1092413.8888888885</v>
      </c>
      <c r="TN35">
        <v>0</v>
      </c>
      <c r="TO35">
        <v>-108414.24127971564</v>
      </c>
      <c r="TP35">
        <v>-64371.473005998734</v>
      </c>
      <c r="TQ35">
        <v>-126407.0206620752</v>
      </c>
      <c r="TR35">
        <v>-204164.07465007788</v>
      </c>
      <c r="TS35">
        <v>-235192.62386136426</v>
      </c>
      <c r="TT35">
        <v>-359678.18262608326</v>
      </c>
      <c r="TU35">
        <v>-563842.25727616099</v>
      </c>
      <c r="TV35">
        <v>-828120.41768495901</v>
      </c>
      <c r="TW35">
        <v>-1098927.2383914688</v>
      </c>
      <c r="TX35">
        <v>-1312655.5209953345</v>
      </c>
      <c r="TY35">
        <v>-1556276.7162852702</v>
      </c>
      <c r="TZ35">
        <v>-1788019.3290379918</v>
      </c>
      <c r="UA35">
        <v>0</v>
      </c>
      <c r="UB35">
        <v>-7680.0153908219063</v>
      </c>
      <c r="UC35">
        <v>-32004.337609916496</v>
      </c>
      <c r="UD35">
        <v>-42183.077057764211</v>
      </c>
      <c r="UE35">
        <v>-50248.959681860637</v>
      </c>
      <c r="UF35">
        <v>-62980.499781867933</v>
      </c>
      <c r="UG35">
        <v>-65597.19578934797</v>
      </c>
      <c r="UH35">
        <v>-78084.109861983176</v>
      </c>
      <c r="UI35">
        <v>-77853.899547468973</v>
      </c>
      <c r="UJ35">
        <v>-80126.838826525185</v>
      </c>
      <c r="UK35">
        <v>-84807.899972278872</v>
      </c>
      <c r="UL35">
        <v>-99451.90843372501</v>
      </c>
      <c r="UM35">
        <v>-109485.32397137898</v>
      </c>
      <c r="UN35">
        <v>0</v>
      </c>
      <c r="UO35">
        <v>-35673.345241006289</v>
      </c>
      <c r="UP35">
        <v>-34472.121552099445</v>
      </c>
      <c r="UQ35">
        <v>-56420.334626442767</v>
      </c>
      <c r="UR35">
        <v>-12851.411806581527</v>
      </c>
      <c r="US35">
        <v>31889.386467033401</v>
      </c>
      <c r="UT35">
        <v>79567.175560673291</v>
      </c>
      <c r="UU35">
        <v>81926.787440526314</v>
      </c>
      <c r="UV35">
        <v>113537.27470535226</v>
      </c>
      <c r="UW35">
        <v>122256.3731072006</v>
      </c>
      <c r="UX35">
        <v>132915.66363624803</v>
      </c>
      <c r="UY35">
        <v>142382.31833862336</v>
      </c>
      <c r="UZ35">
        <v>187412.73397231352</v>
      </c>
      <c r="VA35">
        <v>0</v>
      </c>
      <c r="VB35">
        <v>-82448.527027867734</v>
      </c>
      <c r="VC35">
        <v>-136440.02103894186</v>
      </c>
      <c r="VD35">
        <v>-200992.09859758595</v>
      </c>
      <c r="VE35">
        <v>-250105.6646971443</v>
      </c>
      <c r="VF35">
        <v>-276071.90906694235</v>
      </c>
      <c r="VG35">
        <v>-314026.48679561692</v>
      </c>
      <c r="VH35">
        <v>-344300.30911111814</v>
      </c>
      <c r="VI35">
        <v>-376908.87281209999</v>
      </c>
      <c r="VJ35">
        <v>-404255.67734339577</v>
      </c>
      <c r="VK35">
        <v>-438730.30345568265</v>
      </c>
      <c r="VL35">
        <v>-486110.65444706683</v>
      </c>
      <c r="VM35">
        <v>-527145.72828772885</v>
      </c>
      <c r="VN35">
        <v>0</v>
      </c>
      <c r="VO35">
        <v>25727.982835545787</v>
      </c>
      <c r="VP35">
        <v>191350.8150385771</v>
      </c>
      <c r="VQ35">
        <v>260253.39906534177</v>
      </c>
      <c r="VR35">
        <v>544420.41077536962</v>
      </c>
      <c r="VS35">
        <v>846950.92880288907</v>
      </c>
      <c r="VT35">
        <v>1144024.4224659547</v>
      </c>
      <c r="VU35">
        <v>1298331.9569348833</v>
      </c>
      <c r="VV35">
        <v>1556933.3174540286</v>
      </c>
      <c r="VW35">
        <v>1703910.2705881554</v>
      </c>
      <c r="VX35">
        <v>1863059.1775638396</v>
      </c>
      <c r="VY35">
        <v>2030226.6449980359</v>
      </c>
      <c r="VZ35">
        <v>2330926.8389678937</v>
      </c>
      <c r="WA35">
        <v>0</v>
      </c>
      <c r="WB35">
        <v>-66900.246292278112</v>
      </c>
      <c r="WC35">
        <v>-138814.48641746416</v>
      </c>
      <c r="WD35">
        <v>-202437.73279748118</v>
      </c>
      <c r="WE35">
        <v>-246496.48973842702</v>
      </c>
      <c r="WF35">
        <v>-297891.84231882368</v>
      </c>
      <c r="WG35">
        <v>-330119.57972548465</v>
      </c>
      <c r="WH35">
        <v>-393600.36182895151</v>
      </c>
      <c r="WI35">
        <v>-448631.68525480054</v>
      </c>
      <c r="WJ35">
        <v>-497514.57614436396</v>
      </c>
      <c r="WK35">
        <v>-544258.37973148515</v>
      </c>
      <c r="WL35">
        <v>-592669.36606374581</v>
      </c>
      <c r="WM35">
        <v>-627126.43356872082</v>
      </c>
      <c r="WN35">
        <v>0</v>
      </c>
      <c r="WO35">
        <v>-565396.42546133813</v>
      </c>
      <c r="WP35">
        <v>-751483.26261399034</v>
      </c>
      <c r="WQ35">
        <v>-1132399.8936159853</v>
      </c>
      <c r="WR35">
        <v>-1182564.6517277362</v>
      </c>
      <c r="WS35">
        <v>-1135739.6254293439</v>
      </c>
      <c r="WT35">
        <v>-1170269.3280053083</v>
      </c>
      <c r="WU35">
        <v>-1367412.2498644493</v>
      </c>
      <c r="WV35">
        <v>-1483833.9704961597</v>
      </c>
      <c r="WW35">
        <v>-1738559.63538173</v>
      </c>
      <c r="WX35">
        <v>-1919365.9249566924</v>
      </c>
      <c r="WY35">
        <v>-2150942.271576935</v>
      </c>
      <c r="WZ35">
        <v>-2165861.126530624</v>
      </c>
      <c r="XA35">
        <v>143</v>
      </c>
      <c r="XB35" t="s">
        <v>280</v>
      </c>
      <c r="XC35">
        <v>0</v>
      </c>
      <c r="XD35">
        <v>0</v>
      </c>
      <c r="XE35">
        <v>0</v>
      </c>
      <c r="XF35">
        <v>0</v>
      </c>
      <c r="XG35">
        <v>0</v>
      </c>
      <c r="XH35">
        <v>0</v>
      </c>
      <c r="XI35">
        <v>0</v>
      </c>
      <c r="XJ35">
        <v>0</v>
      </c>
      <c r="XK35">
        <v>0</v>
      </c>
      <c r="XL35">
        <v>0</v>
      </c>
      <c r="XM35">
        <v>0</v>
      </c>
      <c r="XN35">
        <v>0</v>
      </c>
      <c r="XO35">
        <v>0</v>
      </c>
      <c r="XP35">
        <v>0</v>
      </c>
      <c r="XQ35">
        <v>0</v>
      </c>
      <c r="XR35">
        <v>0</v>
      </c>
      <c r="XS35">
        <v>0</v>
      </c>
      <c r="XT35">
        <v>0</v>
      </c>
      <c r="XU35">
        <v>0</v>
      </c>
      <c r="XV35">
        <v>0</v>
      </c>
      <c r="XW35">
        <v>0</v>
      </c>
      <c r="XX35">
        <v>0</v>
      </c>
      <c r="XY35">
        <v>0</v>
      </c>
      <c r="XZ35">
        <v>0</v>
      </c>
      <c r="YA35">
        <v>0</v>
      </c>
      <c r="YB35">
        <v>0</v>
      </c>
      <c r="YC35">
        <v>0</v>
      </c>
      <c r="YD35">
        <v>0</v>
      </c>
      <c r="YE35">
        <v>44042.768273716909</v>
      </c>
      <c r="YF35">
        <v>44042.768273716909</v>
      </c>
      <c r="YG35">
        <v>44042.768273716909</v>
      </c>
      <c r="YH35">
        <v>44042.768273716909</v>
      </c>
      <c r="YI35">
        <v>44042.768273716909</v>
      </c>
      <c r="YJ35">
        <v>44042.768273716909</v>
      </c>
      <c r="YK35">
        <v>44042.768273716909</v>
      </c>
      <c r="YL35">
        <v>44042.768273716909</v>
      </c>
      <c r="YM35">
        <v>44042.768273716909</v>
      </c>
      <c r="YN35">
        <v>44042.768273716909</v>
      </c>
      <c r="YO35">
        <v>44042.768273716909</v>
      </c>
      <c r="YP35">
        <v>0</v>
      </c>
      <c r="YQ35">
        <v>0</v>
      </c>
      <c r="YR35">
        <v>0</v>
      </c>
      <c r="YS35">
        <v>0</v>
      </c>
      <c r="YT35">
        <v>0</v>
      </c>
      <c r="YU35">
        <v>0</v>
      </c>
      <c r="YV35">
        <v>0</v>
      </c>
      <c r="YW35">
        <v>0</v>
      </c>
      <c r="YX35">
        <v>230.21031451420399</v>
      </c>
      <c r="YY35">
        <v>230.21031451420399</v>
      </c>
      <c r="YZ35">
        <v>230.21031451420399</v>
      </c>
      <c r="ZA35">
        <v>230.21031451420399</v>
      </c>
      <c r="ZB35">
        <v>230.21031451420399</v>
      </c>
      <c r="ZC35">
        <v>0</v>
      </c>
      <c r="ZD35">
        <v>0</v>
      </c>
      <c r="ZE35">
        <v>1201.2236889068481</v>
      </c>
      <c r="ZF35">
        <v>1201.2236889068481</v>
      </c>
      <c r="ZG35">
        <v>44770.146508768084</v>
      </c>
      <c r="ZH35">
        <v>89510.944782383012</v>
      </c>
      <c r="ZI35">
        <v>137188.73387602292</v>
      </c>
      <c r="ZJ35">
        <v>139548.34575587593</v>
      </c>
      <c r="ZK35">
        <v>171158.83302070186</v>
      </c>
      <c r="ZL35">
        <v>179877.9314225502</v>
      </c>
      <c r="ZM35">
        <v>190537.22195159763</v>
      </c>
      <c r="ZN35">
        <v>200003.87665397295</v>
      </c>
      <c r="ZO35">
        <v>245034.29228766309</v>
      </c>
      <c r="ZP35">
        <v>0</v>
      </c>
      <c r="ZQ35">
        <v>0</v>
      </c>
      <c r="ZR35">
        <v>0</v>
      </c>
      <c r="ZS35">
        <v>0</v>
      </c>
      <c r="ZT35">
        <v>0</v>
      </c>
      <c r="ZU35">
        <v>0</v>
      </c>
      <c r="ZV35">
        <v>0</v>
      </c>
      <c r="ZW35">
        <v>0</v>
      </c>
      <c r="ZX35">
        <v>0</v>
      </c>
      <c r="ZY35">
        <v>0</v>
      </c>
      <c r="ZZ35">
        <v>0</v>
      </c>
      <c r="AAA35">
        <v>0</v>
      </c>
      <c r="AAB35">
        <v>0</v>
      </c>
      <c r="AAC35">
        <v>0</v>
      </c>
      <c r="AAD35">
        <v>25727.982835545787</v>
      </c>
      <c r="AAE35">
        <v>191350.8150385771</v>
      </c>
      <c r="AAF35">
        <v>260253.39906534177</v>
      </c>
      <c r="AAG35">
        <v>544420.41077536962</v>
      </c>
      <c r="AAH35">
        <v>846950.92880288907</v>
      </c>
      <c r="AAI35">
        <v>1144024.4224659547</v>
      </c>
      <c r="AAJ35">
        <v>1298331.9569348833</v>
      </c>
      <c r="AAK35">
        <v>1556933.3174540286</v>
      </c>
      <c r="AAL35">
        <v>1703910.2705881554</v>
      </c>
      <c r="AAM35">
        <v>1863059.1775638396</v>
      </c>
      <c r="AAN35">
        <v>2030226.6449980359</v>
      </c>
      <c r="AAO35">
        <v>2330926.8389678937</v>
      </c>
      <c r="AAP35">
        <v>0</v>
      </c>
      <c r="AAQ35">
        <v>0</v>
      </c>
      <c r="AAR35">
        <v>0</v>
      </c>
      <c r="AAS35">
        <v>0</v>
      </c>
      <c r="AAT35">
        <v>0</v>
      </c>
      <c r="AAU35">
        <v>0</v>
      </c>
      <c r="AAV35">
        <v>0</v>
      </c>
      <c r="AAW35">
        <v>0</v>
      </c>
      <c r="AAX35">
        <v>0</v>
      </c>
      <c r="AAY35">
        <v>0</v>
      </c>
      <c r="AAZ35">
        <v>0</v>
      </c>
      <c r="ABA35">
        <v>0</v>
      </c>
      <c r="ABB35">
        <v>0</v>
      </c>
      <c r="ABC35">
        <v>0</v>
      </c>
      <c r="ABD35">
        <v>25727.982835545787</v>
      </c>
      <c r="ABE35">
        <v>236594.80700120085</v>
      </c>
      <c r="ABF35">
        <v>305497.39102796552</v>
      </c>
      <c r="ABG35">
        <v>633233.32555785461</v>
      </c>
      <c r="ABH35">
        <v>980504.64185898902</v>
      </c>
      <c r="ABI35">
        <v>1325255.9246156944</v>
      </c>
      <c r="ABJ35">
        <v>1481923.0709644761</v>
      </c>
      <c r="ABK35">
        <v>1772365.1290629616</v>
      </c>
      <c r="ABL35">
        <v>1928061.1805989367</v>
      </c>
      <c r="ABM35">
        <v>2097869.3781036683</v>
      </c>
      <c r="ABN35">
        <v>2274503.5002402398</v>
      </c>
      <c r="ABO35">
        <v>2620234.1098437877</v>
      </c>
      <c r="ABQ35">
        <v>143</v>
      </c>
      <c r="ABR35" t="s">
        <v>280</v>
      </c>
      <c r="ABS35">
        <v>0</v>
      </c>
      <c r="ABT35">
        <v>-26165.432732099755</v>
      </c>
      <c r="ABU35">
        <v>-45015.341998484939</v>
      </c>
      <c r="ABV35">
        <v>-69296.144336850848</v>
      </c>
      <c r="ABW35">
        <v>-88152.057432288231</v>
      </c>
      <c r="ABX35">
        <v>-105239.08834247082</v>
      </c>
      <c r="ABY35">
        <v>-124384.47882322143</v>
      </c>
      <c r="ABZ35">
        <v>-147990.21620176293</v>
      </c>
      <c r="ACA35">
        <v>-173915.4149329151</v>
      </c>
      <c r="ACB35">
        <v>-200097.53308582227</v>
      </c>
      <c r="ACC35">
        <v>-223837.8244872744</v>
      </c>
      <c r="ACD35">
        <v>-249221.50824555045</v>
      </c>
      <c r="ACE35">
        <v>-271988.82868598035</v>
      </c>
      <c r="ACG35">
        <v>143</v>
      </c>
      <c r="ACH35" t="s">
        <v>280</v>
      </c>
      <c r="ACI35">
        <v>2264</v>
      </c>
      <c r="ACJ35">
        <v>49351</v>
      </c>
      <c r="ACK35">
        <v>4.5875463516443435E-2</v>
      </c>
      <c r="ACM35">
        <v>143</v>
      </c>
      <c r="ACN35" t="s">
        <v>280</v>
      </c>
      <c r="ACO35">
        <v>60</v>
      </c>
      <c r="ACP35">
        <v>44</v>
      </c>
      <c r="ACQ35">
        <v>23</v>
      </c>
      <c r="ACR35">
        <v>116</v>
      </c>
      <c r="ACS35">
        <v>207</v>
      </c>
      <c r="ACT35">
        <v>165</v>
      </c>
      <c r="ACU35">
        <v>86</v>
      </c>
      <c r="ACV35">
        <v>76</v>
      </c>
      <c r="ACW35">
        <v>63</v>
      </c>
      <c r="ACX35">
        <v>43</v>
      </c>
      <c r="ACY35">
        <v>55</v>
      </c>
      <c r="ACZ35">
        <v>45</v>
      </c>
      <c r="ADA35">
        <v>54</v>
      </c>
      <c r="ADB35">
        <v>36</v>
      </c>
      <c r="ADC35">
        <v>28</v>
      </c>
      <c r="ADD35">
        <v>17</v>
      </c>
      <c r="ADF35">
        <v>143</v>
      </c>
      <c r="ADG35" t="s">
        <v>280</v>
      </c>
      <c r="ADH35">
        <v>68</v>
      </c>
      <c r="ADI35">
        <v>32</v>
      </c>
      <c r="ADJ35">
        <v>28</v>
      </c>
      <c r="ADK35">
        <v>145</v>
      </c>
      <c r="ADL35">
        <v>297</v>
      </c>
      <c r="ADM35">
        <v>181</v>
      </c>
      <c r="ADN35">
        <v>98</v>
      </c>
      <c r="ADO35">
        <v>56</v>
      </c>
      <c r="ADP35">
        <v>50</v>
      </c>
      <c r="ADQ35">
        <v>38</v>
      </c>
      <c r="ADR35">
        <v>44</v>
      </c>
      <c r="ADS35">
        <v>39</v>
      </c>
      <c r="ADT35">
        <v>46</v>
      </c>
      <c r="ADU35">
        <v>25</v>
      </c>
      <c r="ADV35">
        <v>23</v>
      </c>
      <c r="ADW35">
        <v>20</v>
      </c>
      <c r="ADY35">
        <v>143</v>
      </c>
      <c r="ADZ35" t="s">
        <v>280</v>
      </c>
      <c r="AEA35">
        <v>-8</v>
      </c>
      <c r="AEB35">
        <v>12</v>
      </c>
      <c r="AEC35">
        <v>-5</v>
      </c>
      <c r="AED35">
        <v>-29</v>
      </c>
      <c r="AEE35">
        <v>-90</v>
      </c>
      <c r="AEF35">
        <v>-16</v>
      </c>
      <c r="AEG35">
        <v>-12</v>
      </c>
      <c r="AEH35">
        <v>20</v>
      </c>
      <c r="AEI35">
        <v>13</v>
      </c>
      <c r="AEJ35">
        <v>5</v>
      </c>
      <c r="AEK35">
        <v>11</v>
      </c>
      <c r="AEL35">
        <v>6</v>
      </c>
      <c r="AEM35">
        <v>8</v>
      </c>
      <c r="AEN35">
        <v>11</v>
      </c>
      <c r="AEO35">
        <v>5</v>
      </c>
      <c r="AEP35">
        <v>-3</v>
      </c>
      <c r="AER35">
        <v>143</v>
      </c>
      <c r="AES35" t="s">
        <v>280</v>
      </c>
      <c r="AET35">
        <v>6964.5682815696309</v>
      </c>
      <c r="AEU35">
        <v>7395.7951006977592</v>
      </c>
      <c r="AEV35">
        <v>9288.1159985214199</v>
      </c>
      <c r="AEW35">
        <v>6686.5878949939643</v>
      </c>
      <c r="AEX35">
        <v>1183.8894115331095</v>
      </c>
      <c r="AEY35">
        <v>2730.2556411591154</v>
      </c>
      <c r="AEZ35">
        <v>3551.7268672574651</v>
      </c>
      <c r="AFA35">
        <v>4576.5376865696735</v>
      </c>
      <c r="AFB35">
        <v>4212.2386228782534</v>
      </c>
      <c r="AFC35">
        <v>4956.6293103851758</v>
      </c>
      <c r="AFD35">
        <v>4931.849798472701</v>
      </c>
      <c r="AFE35">
        <v>4340.5828157702063</v>
      </c>
      <c r="AFF35">
        <v>4239.4754272496921</v>
      </c>
      <c r="AFG35">
        <v>4465.8945440923326</v>
      </c>
      <c r="AFH35">
        <v>3680.1558353316746</v>
      </c>
      <c r="AFI35">
        <v>14385.805374904119</v>
      </c>
      <c r="AFK35">
        <v>143</v>
      </c>
      <c r="AFL35" t="s">
        <v>280</v>
      </c>
      <c r="AFM35">
        <v>11697.723834098586</v>
      </c>
      <c r="AFN35">
        <v>12568.093590424722</v>
      </c>
      <c r="AFO35">
        <v>13388.15490945696</v>
      </c>
      <c r="AFP35">
        <v>8592.2648421190097</v>
      </c>
      <c r="AFQ35">
        <v>3743.5986290636529</v>
      </c>
      <c r="AFR35">
        <v>3566.8690693152253</v>
      </c>
      <c r="AFS35">
        <v>3566.8690693152253</v>
      </c>
      <c r="AFT35">
        <v>3566.8690693152253</v>
      </c>
      <c r="AFU35">
        <v>3566.8690693152253</v>
      </c>
      <c r="AFV35">
        <v>3566.8690693152253</v>
      </c>
      <c r="AFW35">
        <v>3438.1960584576291</v>
      </c>
      <c r="AFX35">
        <v>3438.1960584576291</v>
      </c>
      <c r="AFY35">
        <v>3438.1960584576291</v>
      </c>
      <c r="AFZ35">
        <v>4381.5395249895282</v>
      </c>
      <c r="AGA35">
        <v>4381.5395249895282</v>
      </c>
      <c r="AGB35">
        <v>15454.84267132752</v>
      </c>
      <c r="AGD35">
        <v>143</v>
      </c>
      <c r="AGE35" t="s">
        <v>280</v>
      </c>
      <c r="AGF35">
        <v>-4733.155552528955</v>
      </c>
      <c r="AGG35">
        <v>-5172.2984897269625</v>
      </c>
      <c r="AGH35">
        <v>-4100.0389109355401</v>
      </c>
      <c r="AGI35">
        <v>-1905.6769471250454</v>
      </c>
      <c r="AGJ35">
        <v>-2559.7092175305434</v>
      </c>
      <c r="AGK35">
        <v>-836.61342815610988</v>
      </c>
      <c r="AGL35">
        <v>-15.142202057760187</v>
      </c>
      <c r="AGM35">
        <v>1009.6686172544482</v>
      </c>
      <c r="AGN35">
        <v>645.36955356302815</v>
      </c>
      <c r="AGO35">
        <v>1389.7602410699506</v>
      </c>
      <c r="AGP35">
        <v>1493.6537400150719</v>
      </c>
      <c r="AGQ35">
        <v>902.38675731257717</v>
      </c>
      <c r="AGR35">
        <v>801.279368792063</v>
      </c>
      <c r="AGS35">
        <v>84.355019102804363</v>
      </c>
      <c r="AGT35">
        <v>-701.38368965785367</v>
      </c>
      <c r="AGU35">
        <v>-1069.0372964234011</v>
      </c>
    </row>
    <row r="36" spans="1:879" x14ac:dyDescent="0.25">
      <c r="A36">
        <v>4</v>
      </c>
      <c r="B36">
        <v>177</v>
      </c>
      <c r="C36" t="s">
        <v>281</v>
      </c>
      <c r="D36">
        <v>12</v>
      </c>
      <c r="E36">
        <v>11</v>
      </c>
      <c r="F36">
        <v>11</v>
      </c>
      <c r="G36">
        <v>11</v>
      </c>
      <c r="H36">
        <v>11</v>
      </c>
      <c r="I36">
        <v>11</v>
      </c>
      <c r="J36">
        <v>11</v>
      </c>
      <c r="K36">
        <v>11</v>
      </c>
      <c r="L36">
        <v>11</v>
      </c>
      <c r="M36">
        <v>11</v>
      </c>
      <c r="N36">
        <v>10</v>
      </c>
      <c r="O36">
        <v>10</v>
      </c>
      <c r="P36">
        <v>10</v>
      </c>
      <c r="R36">
        <v>177</v>
      </c>
      <c r="S36" t="s">
        <v>281</v>
      </c>
      <c r="T36">
        <v>79</v>
      </c>
      <c r="U36">
        <v>75</v>
      </c>
      <c r="V36">
        <v>65</v>
      </c>
      <c r="W36">
        <v>64</v>
      </c>
      <c r="X36">
        <v>64</v>
      </c>
      <c r="Y36">
        <v>61</v>
      </c>
      <c r="Z36">
        <v>60</v>
      </c>
      <c r="AA36">
        <v>59</v>
      </c>
      <c r="AB36">
        <v>58</v>
      </c>
      <c r="AC36">
        <v>58</v>
      </c>
      <c r="AD36">
        <v>57</v>
      </c>
      <c r="AE36">
        <v>57</v>
      </c>
      <c r="AF36">
        <v>57</v>
      </c>
      <c r="AH36">
        <v>177</v>
      </c>
      <c r="AI36" t="s">
        <v>281</v>
      </c>
      <c r="AJ36">
        <v>30</v>
      </c>
      <c r="AK36">
        <v>19</v>
      </c>
      <c r="AL36">
        <v>24</v>
      </c>
      <c r="AM36">
        <v>15</v>
      </c>
      <c r="AN36">
        <v>13</v>
      </c>
      <c r="AO36">
        <v>16</v>
      </c>
      <c r="AP36">
        <v>15</v>
      </c>
      <c r="AQ36">
        <v>14</v>
      </c>
      <c r="AR36">
        <v>13</v>
      </c>
      <c r="AS36">
        <v>12</v>
      </c>
      <c r="AT36">
        <v>13</v>
      </c>
      <c r="AU36">
        <v>13</v>
      </c>
      <c r="AV36">
        <v>12</v>
      </c>
      <c r="AX36">
        <v>177</v>
      </c>
      <c r="AY36" t="s">
        <v>281</v>
      </c>
      <c r="AZ36">
        <v>118</v>
      </c>
      <c r="BA36">
        <v>127</v>
      </c>
      <c r="BB36">
        <v>127</v>
      </c>
      <c r="BC36">
        <v>128</v>
      </c>
      <c r="BD36">
        <v>122</v>
      </c>
      <c r="BE36">
        <v>116</v>
      </c>
      <c r="BF36">
        <v>110</v>
      </c>
      <c r="BG36">
        <v>96</v>
      </c>
      <c r="BH36">
        <v>93</v>
      </c>
      <c r="BI36">
        <v>84</v>
      </c>
      <c r="BJ36">
        <v>83</v>
      </c>
      <c r="BK36">
        <v>82</v>
      </c>
      <c r="BL36">
        <v>80</v>
      </c>
      <c r="BN36">
        <v>177</v>
      </c>
      <c r="BO36" t="s">
        <v>281</v>
      </c>
      <c r="BP36">
        <v>76</v>
      </c>
      <c r="BQ36">
        <v>65</v>
      </c>
      <c r="BR36">
        <v>64</v>
      </c>
      <c r="BS36">
        <v>57</v>
      </c>
      <c r="BT36">
        <v>58</v>
      </c>
      <c r="BU36">
        <v>58</v>
      </c>
      <c r="BV36">
        <v>56</v>
      </c>
      <c r="BW36">
        <v>65</v>
      </c>
      <c r="BX36">
        <v>63</v>
      </c>
      <c r="BY36">
        <v>65</v>
      </c>
      <c r="BZ36">
        <v>53</v>
      </c>
      <c r="CA36">
        <v>48</v>
      </c>
      <c r="CB36">
        <v>42</v>
      </c>
      <c r="CD36">
        <v>177</v>
      </c>
      <c r="CE36" t="s">
        <v>281</v>
      </c>
      <c r="CF36">
        <v>52</v>
      </c>
      <c r="CG36">
        <v>65</v>
      </c>
      <c r="CH36">
        <v>60</v>
      </c>
      <c r="CI36">
        <v>68</v>
      </c>
      <c r="CJ36">
        <v>58</v>
      </c>
      <c r="CK36">
        <v>57</v>
      </c>
      <c r="CL36">
        <v>52</v>
      </c>
      <c r="CM36">
        <v>52</v>
      </c>
      <c r="CN36">
        <v>52</v>
      </c>
      <c r="CO36">
        <v>50</v>
      </c>
      <c r="CP36">
        <v>57</v>
      </c>
      <c r="CQ36">
        <v>56</v>
      </c>
      <c r="CR36">
        <v>58</v>
      </c>
      <c r="CT36">
        <v>177</v>
      </c>
      <c r="CU36" t="s">
        <v>281</v>
      </c>
      <c r="CV36">
        <v>54</v>
      </c>
      <c r="CW36">
        <v>48</v>
      </c>
      <c r="CX36">
        <v>48</v>
      </c>
      <c r="CY36">
        <v>46</v>
      </c>
      <c r="CZ36">
        <v>52</v>
      </c>
      <c r="DA36">
        <v>49</v>
      </c>
      <c r="DB36">
        <v>54</v>
      </c>
      <c r="DC36">
        <v>50</v>
      </c>
      <c r="DD36">
        <v>49</v>
      </c>
      <c r="DE36">
        <v>50</v>
      </c>
      <c r="DF36">
        <v>48</v>
      </c>
      <c r="DG36">
        <v>47</v>
      </c>
      <c r="DH36">
        <v>47</v>
      </c>
      <c r="DJ36">
        <v>177</v>
      </c>
      <c r="DK36" t="s">
        <v>281</v>
      </c>
      <c r="DL36">
        <v>884</v>
      </c>
      <c r="DM36">
        <v>860</v>
      </c>
      <c r="DN36">
        <v>844</v>
      </c>
      <c r="DO36">
        <v>824</v>
      </c>
      <c r="DP36">
        <v>806</v>
      </c>
      <c r="DQ36">
        <v>784</v>
      </c>
      <c r="DR36">
        <v>763</v>
      </c>
      <c r="DS36">
        <v>753</v>
      </c>
      <c r="DT36">
        <v>742</v>
      </c>
      <c r="DU36">
        <v>731</v>
      </c>
      <c r="DV36">
        <v>725</v>
      </c>
      <c r="DW36">
        <v>719</v>
      </c>
      <c r="DX36">
        <v>707</v>
      </c>
      <c r="DZ36">
        <v>177</v>
      </c>
      <c r="EA36" t="s">
        <v>281</v>
      </c>
      <c r="EB36">
        <v>322</v>
      </c>
      <c r="EC36">
        <v>329</v>
      </c>
      <c r="ED36">
        <v>321</v>
      </c>
      <c r="EE36">
        <v>320</v>
      </c>
      <c r="EF36">
        <v>314</v>
      </c>
      <c r="EG36">
        <v>318</v>
      </c>
      <c r="EH36">
        <v>306</v>
      </c>
      <c r="EI36">
        <v>297</v>
      </c>
      <c r="EJ36">
        <v>287</v>
      </c>
      <c r="EK36">
        <v>272</v>
      </c>
      <c r="EL36">
        <v>266</v>
      </c>
      <c r="EM36">
        <v>258</v>
      </c>
      <c r="EN36">
        <v>260</v>
      </c>
      <c r="EP36">
        <v>177</v>
      </c>
      <c r="EQ36" t="s">
        <v>281</v>
      </c>
      <c r="ER36">
        <v>181</v>
      </c>
      <c r="ES36">
        <v>180</v>
      </c>
      <c r="ET36">
        <v>182</v>
      </c>
      <c r="EU36">
        <v>183</v>
      </c>
      <c r="EV36">
        <v>193</v>
      </c>
      <c r="EW36">
        <v>197</v>
      </c>
      <c r="EX36">
        <v>212</v>
      </c>
      <c r="EY36">
        <v>219</v>
      </c>
      <c r="EZ36">
        <v>224</v>
      </c>
      <c r="FA36">
        <v>238</v>
      </c>
      <c r="FB36">
        <v>240</v>
      </c>
      <c r="FC36">
        <v>245</v>
      </c>
      <c r="FD36">
        <v>241</v>
      </c>
      <c r="FF36">
        <v>177</v>
      </c>
      <c r="FG36" t="s">
        <v>281</v>
      </c>
      <c r="FH36">
        <v>76</v>
      </c>
      <c r="FI36">
        <v>75</v>
      </c>
      <c r="FJ36">
        <v>79</v>
      </c>
      <c r="FK36">
        <v>83</v>
      </c>
      <c r="FL36">
        <v>82</v>
      </c>
      <c r="FM36">
        <v>83</v>
      </c>
      <c r="FN36">
        <v>87</v>
      </c>
      <c r="FO36">
        <v>87</v>
      </c>
      <c r="FP36">
        <v>90</v>
      </c>
      <c r="FQ36">
        <v>92</v>
      </c>
      <c r="FR36">
        <v>92</v>
      </c>
      <c r="FS36">
        <v>94</v>
      </c>
      <c r="FT36">
        <v>98</v>
      </c>
      <c r="FV36">
        <v>177</v>
      </c>
      <c r="FW36" t="s">
        <v>281</v>
      </c>
      <c r="FX36">
        <v>1884</v>
      </c>
      <c r="FY36">
        <v>1854</v>
      </c>
      <c r="FZ36">
        <v>1825</v>
      </c>
      <c r="GA36">
        <v>1799</v>
      </c>
      <c r="GB36">
        <v>1773</v>
      </c>
      <c r="GC36">
        <v>1750</v>
      </c>
      <c r="GD36">
        <v>1726</v>
      </c>
      <c r="GE36">
        <v>1703</v>
      </c>
      <c r="GF36">
        <v>1682</v>
      </c>
      <c r="GG36">
        <v>1663</v>
      </c>
      <c r="GH36">
        <v>1644</v>
      </c>
      <c r="GI36">
        <v>1629</v>
      </c>
      <c r="GJ36">
        <v>1612</v>
      </c>
      <c r="GL36">
        <v>177</v>
      </c>
      <c r="GM36" t="s">
        <v>281</v>
      </c>
      <c r="GN36">
        <v>19</v>
      </c>
      <c r="GO36">
        <v>20</v>
      </c>
      <c r="GP36">
        <v>16</v>
      </c>
      <c r="GQ36">
        <v>18</v>
      </c>
      <c r="GR36">
        <v>23</v>
      </c>
      <c r="GS36">
        <v>22</v>
      </c>
      <c r="GT36">
        <v>32</v>
      </c>
      <c r="GU36">
        <v>26</v>
      </c>
      <c r="GV36">
        <v>25</v>
      </c>
      <c r="GW36">
        <v>19</v>
      </c>
      <c r="GX36">
        <v>25</v>
      </c>
      <c r="GY36">
        <v>23</v>
      </c>
      <c r="GZ36">
        <v>27</v>
      </c>
      <c r="HA36">
        <v>25</v>
      </c>
      <c r="HB36">
        <v>24</v>
      </c>
      <c r="HC36">
        <v>28</v>
      </c>
      <c r="HD36">
        <v>21</v>
      </c>
      <c r="HE36">
        <v>28</v>
      </c>
      <c r="HF36">
        <v>29</v>
      </c>
      <c r="HG36">
        <v>14</v>
      </c>
      <c r="HH36">
        <v>26</v>
      </c>
      <c r="HI36">
        <v>16</v>
      </c>
      <c r="HJ36">
        <v>15</v>
      </c>
      <c r="HK36">
        <v>12</v>
      </c>
      <c r="HL36">
        <v>16</v>
      </c>
      <c r="HM36">
        <v>22</v>
      </c>
      <c r="HN36">
        <v>18</v>
      </c>
      <c r="HO36">
        <v>20</v>
      </c>
      <c r="HP36">
        <v>10</v>
      </c>
      <c r="HQ36">
        <v>23</v>
      </c>
      <c r="HR36">
        <v>22</v>
      </c>
      <c r="HS36">
        <v>20</v>
      </c>
      <c r="HT36">
        <v>18</v>
      </c>
      <c r="HU36">
        <v>27</v>
      </c>
      <c r="HV36">
        <v>17</v>
      </c>
      <c r="HW36">
        <v>25</v>
      </c>
      <c r="HX36">
        <v>17</v>
      </c>
      <c r="HY36">
        <v>11</v>
      </c>
      <c r="HZ36">
        <v>16</v>
      </c>
      <c r="IA36">
        <v>22</v>
      </c>
      <c r="IB36">
        <v>23</v>
      </c>
      <c r="IC36">
        <v>21</v>
      </c>
      <c r="ID36">
        <v>19</v>
      </c>
      <c r="IE36">
        <v>24</v>
      </c>
      <c r="IF36">
        <v>30</v>
      </c>
      <c r="IG36">
        <v>25</v>
      </c>
      <c r="IH36">
        <v>20</v>
      </c>
      <c r="II36">
        <v>34</v>
      </c>
      <c r="IJ36">
        <v>27</v>
      </c>
      <c r="IK36">
        <v>30</v>
      </c>
      <c r="IL36">
        <v>40</v>
      </c>
      <c r="IM36">
        <v>39</v>
      </c>
      <c r="IN36">
        <v>35</v>
      </c>
      <c r="IO36">
        <v>31</v>
      </c>
      <c r="IP36">
        <v>33</v>
      </c>
      <c r="IQ36">
        <v>33</v>
      </c>
      <c r="IR36">
        <v>34</v>
      </c>
      <c r="IS36">
        <v>48</v>
      </c>
      <c r="IT36">
        <v>31</v>
      </c>
      <c r="IU36">
        <v>36</v>
      </c>
      <c r="IV36">
        <v>51</v>
      </c>
      <c r="IW36">
        <v>30</v>
      </c>
      <c r="IX36">
        <v>37</v>
      </c>
      <c r="IY36">
        <v>37</v>
      </c>
      <c r="IZ36">
        <v>29</v>
      </c>
      <c r="JA36">
        <v>23</v>
      </c>
      <c r="JB36">
        <v>30</v>
      </c>
      <c r="JC36">
        <v>28</v>
      </c>
      <c r="JD36">
        <v>28</v>
      </c>
      <c r="JE36">
        <v>24</v>
      </c>
      <c r="JF36">
        <v>28</v>
      </c>
      <c r="JG36">
        <v>27</v>
      </c>
      <c r="JH36">
        <v>23</v>
      </c>
      <c r="JI36">
        <v>25</v>
      </c>
      <c r="JJ36">
        <v>22</v>
      </c>
      <c r="JK36">
        <v>23</v>
      </c>
      <c r="JL36">
        <v>12</v>
      </c>
      <c r="JM36">
        <v>17</v>
      </c>
      <c r="JN36">
        <v>16</v>
      </c>
      <c r="JO36">
        <v>14</v>
      </c>
      <c r="JP36">
        <v>14</v>
      </c>
      <c r="JQ36">
        <v>20</v>
      </c>
      <c r="JR36">
        <v>15</v>
      </c>
      <c r="JS36">
        <v>9</v>
      </c>
      <c r="JT36">
        <v>16</v>
      </c>
      <c r="JU36">
        <v>14</v>
      </c>
      <c r="JV36">
        <v>10</v>
      </c>
      <c r="JW36">
        <v>15</v>
      </c>
      <c r="JX36">
        <v>8</v>
      </c>
      <c r="JY36">
        <v>7</v>
      </c>
      <c r="JZ36">
        <v>5</v>
      </c>
      <c r="KA36">
        <v>1</v>
      </c>
      <c r="KB36">
        <v>2</v>
      </c>
      <c r="KC36">
        <v>3</v>
      </c>
      <c r="KD36">
        <v>0</v>
      </c>
      <c r="KE36">
        <v>2</v>
      </c>
      <c r="KF36">
        <v>1</v>
      </c>
      <c r="KG36">
        <v>0</v>
      </c>
      <c r="KH36">
        <v>0</v>
      </c>
      <c r="KI36">
        <v>0</v>
      </c>
      <c r="KJ36">
        <v>0</v>
      </c>
      <c r="KL36">
        <v>177</v>
      </c>
      <c r="KM36" t="s">
        <v>281</v>
      </c>
      <c r="KN36">
        <v>12</v>
      </c>
      <c r="KO36">
        <v>14</v>
      </c>
      <c r="KP36">
        <v>10</v>
      </c>
      <c r="KQ36">
        <v>13</v>
      </c>
      <c r="KR36">
        <v>24</v>
      </c>
      <c r="KS36">
        <v>18</v>
      </c>
      <c r="KT36">
        <v>30</v>
      </c>
      <c r="KU36">
        <v>20</v>
      </c>
      <c r="KV36">
        <v>19</v>
      </c>
      <c r="KW36">
        <v>20</v>
      </c>
      <c r="KX36">
        <v>23</v>
      </c>
      <c r="KY36">
        <v>17</v>
      </c>
      <c r="KZ36">
        <v>19</v>
      </c>
      <c r="LA36">
        <v>29</v>
      </c>
      <c r="LB36">
        <v>17</v>
      </c>
      <c r="LC36">
        <v>30</v>
      </c>
      <c r="LD36">
        <v>19</v>
      </c>
      <c r="LE36">
        <v>21</v>
      </c>
      <c r="LF36">
        <v>12</v>
      </c>
      <c r="LG36">
        <v>12</v>
      </c>
      <c r="LH36">
        <v>13</v>
      </c>
      <c r="LI36">
        <v>10</v>
      </c>
      <c r="LJ36">
        <v>9</v>
      </c>
      <c r="LK36">
        <v>10</v>
      </c>
      <c r="LL36">
        <v>11</v>
      </c>
      <c r="LM36">
        <v>13</v>
      </c>
      <c r="LN36">
        <v>10</v>
      </c>
      <c r="LO36">
        <v>13</v>
      </c>
      <c r="LP36">
        <v>12</v>
      </c>
      <c r="LQ36">
        <v>16</v>
      </c>
      <c r="LR36">
        <v>15</v>
      </c>
      <c r="LS36">
        <v>18</v>
      </c>
      <c r="LT36">
        <v>11</v>
      </c>
      <c r="LU36">
        <v>22</v>
      </c>
      <c r="LV36">
        <v>24</v>
      </c>
      <c r="LW36">
        <v>26</v>
      </c>
      <c r="LX36">
        <v>18</v>
      </c>
      <c r="LY36">
        <v>15</v>
      </c>
      <c r="LZ36">
        <v>18</v>
      </c>
      <c r="MA36">
        <v>22</v>
      </c>
      <c r="MB36">
        <v>24</v>
      </c>
      <c r="MC36">
        <v>22</v>
      </c>
      <c r="MD36">
        <v>26</v>
      </c>
      <c r="ME36">
        <v>15</v>
      </c>
      <c r="MF36">
        <v>22</v>
      </c>
      <c r="MG36">
        <v>20</v>
      </c>
      <c r="MH36">
        <v>14</v>
      </c>
      <c r="MI36">
        <v>15</v>
      </c>
      <c r="MJ36">
        <v>22</v>
      </c>
      <c r="MK36">
        <v>21</v>
      </c>
      <c r="ML36">
        <v>21</v>
      </c>
      <c r="MM36">
        <v>18</v>
      </c>
      <c r="MN36">
        <v>26</v>
      </c>
      <c r="MO36">
        <v>33</v>
      </c>
      <c r="MP36">
        <v>25</v>
      </c>
      <c r="MQ36">
        <v>23</v>
      </c>
      <c r="MR36">
        <v>28</v>
      </c>
      <c r="MS36">
        <v>25</v>
      </c>
      <c r="MT36">
        <v>26</v>
      </c>
      <c r="MU36">
        <v>36</v>
      </c>
      <c r="MV36">
        <v>37</v>
      </c>
      <c r="MW36">
        <v>31</v>
      </c>
      <c r="MX36">
        <v>30</v>
      </c>
      <c r="MY36">
        <v>27</v>
      </c>
      <c r="MZ36">
        <v>33</v>
      </c>
      <c r="NA36">
        <v>31</v>
      </c>
      <c r="NB36">
        <v>46</v>
      </c>
      <c r="NC36">
        <v>33</v>
      </c>
      <c r="ND36">
        <v>33</v>
      </c>
      <c r="NE36">
        <v>46</v>
      </c>
      <c r="NF36">
        <v>28</v>
      </c>
      <c r="NG36">
        <v>32</v>
      </c>
      <c r="NH36">
        <v>27</v>
      </c>
      <c r="NI36">
        <v>27</v>
      </c>
      <c r="NJ36">
        <v>19</v>
      </c>
      <c r="NK36">
        <v>20</v>
      </c>
      <c r="NL36">
        <v>22</v>
      </c>
      <c r="NM36">
        <v>20</v>
      </c>
      <c r="NN36">
        <v>19</v>
      </c>
      <c r="NO36">
        <v>21</v>
      </c>
      <c r="NP36">
        <v>16</v>
      </c>
      <c r="NQ36">
        <v>16</v>
      </c>
      <c r="NR36">
        <v>17</v>
      </c>
      <c r="NS36">
        <v>18</v>
      </c>
      <c r="NT36">
        <v>12</v>
      </c>
      <c r="NU36">
        <v>11</v>
      </c>
      <c r="NV36">
        <v>8</v>
      </c>
      <c r="NW36">
        <v>10</v>
      </c>
      <c r="NX36">
        <v>6</v>
      </c>
      <c r="NY36">
        <v>2</v>
      </c>
      <c r="NZ36">
        <v>10</v>
      </c>
      <c r="OA36">
        <v>5</v>
      </c>
      <c r="OB36">
        <v>4</v>
      </c>
      <c r="OC36">
        <v>4</v>
      </c>
      <c r="OD36">
        <v>5</v>
      </c>
      <c r="OE36">
        <v>4</v>
      </c>
      <c r="OF36">
        <v>4</v>
      </c>
      <c r="OG36">
        <v>1</v>
      </c>
      <c r="OH36">
        <v>2</v>
      </c>
      <c r="OI36">
        <v>0</v>
      </c>
      <c r="OJ36">
        <v>0</v>
      </c>
      <c r="OL36">
        <v>177</v>
      </c>
      <c r="OM36" t="s">
        <v>281</v>
      </c>
      <c r="ON36">
        <v>10</v>
      </c>
      <c r="OO36">
        <v>11</v>
      </c>
      <c r="OP36">
        <v>10</v>
      </c>
      <c r="OQ36">
        <v>11</v>
      </c>
      <c r="OR36">
        <v>13</v>
      </c>
      <c r="OS36">
        <v>12</v>
      </c>
      <c r="OT36">
        <v>12</v>
      </c>
      <c r="OU36">
        <v>13</v>
      </c>
      <c r="OV36">
        <v>13</v>
      </c>
      <c r="OW36">
        <v>14</v>
      </c>
      <c r="OX36">
        <v>13</v>
      </c>
      <c r="OY36">
        <v>13</v>
      </c>
      <c r="OZ36">
        <v>14</v>
      </c>
      <c r="PA36">
        <v>15</v>
      </c>
      <c r="PB36">
        <v>13</v>
      </c>
      <c r="PC36">
        <v>14</v>
      </c>
      <c r="PD36">
        <v>21</v>
      </c>
      <c r="PE36">
        <v>16</v>
      </c>
      <c r="PF36">
        <v>21</v>
      </c>
      <c r="PG36">
        <v>13</v>
      </c>
      <c r="PH36">
        <v>8</v>
      </c>
      <c r="PI36">
        <v>9</v>
      </c>
      <c r="PJ36">
        <v>8</v>
      </c>
      <c r="PK36">
        <v>9</v>
      </c>
      <c r="PL36">
        <v>9</v>
      </c>
      <c r="PM36">
        <v>8</v>
      </c>
      <c r="PN36">
        <v>10</v>
      </c>
      <c r="PO36">
        <v>9</v>
      </c>
      <c r="PP36">
        <v>11</v>
      </c>
      <c r="PQ36">
        <v>10</v>
      </c>
      <c r="PR36">
        <v>12</v>
      </c>
      <c r="PS36">
        <v>13</v>
      </c>
      <c r="PT36">
        <v>11</v>
      </c>
      <c r="PU36">
        <v>14</v>
      </c>
      <c r="PV36">
        <v>13</v>
      </c>
      <c r="PW36">
        <v>13</v>
      </c>
      <c r="PX36">
        <v>14</v>
      </c>
      <c r="PY36">
        <v>16</v>
      </c>
      <c r="PZ36">
        <v>15</v>
      </c>
      <c r="QA36">
        <v>17</v>
      </c>
      <c r="QB36">
        <v>17</v>
      </c>
      <c r="QC36">
        <v>18</v>
      </c>
      <c r="QD36">
        <v>17</v>
      </c>
      <c r="QE36">
        <v>18</v>
      </c>
      <c r="QF36">
        <v>14</v>
      </c>
      <c r="QG36">
        <v>21</v>
      </c>
      <c r="QH36">
        <v>22</v>
      </c>
      <c r="QI36">
        <v>24</v>
      </c>
      <c r="QJ36">
        <v>21</v>
      </c>
      <c r="QK36">
        <v>18</v>
      </c>
      <c r="QL36">
        <v>20</v>
      </c>
      <c r="QM36">
        <v>22</v>
      </c>
      <c r="QN36">
        <v>24</v>
      </c>
      <c r="QO36">
        <v>24</v>
      </c>
      <c r="QP36">
        <v>26</v>
      </c>
      <c r="QQ36">
        <v>18</v>
      </c>
      <c r="QR36">
        <v>23</v>
      </c>
      <c r="QS36">
        <v>20</v>
      </c>
      <c r="QT36">
        <v>17</v>
      </c>
      <c r="QU36">
        <v>17</v>
      </c>
      <c r="QV36">
        <v>22</v>
      </c>
      <c r="QW36">
        <v>22</v>
      </c>
      <c r="QX36">
        <v>22</v>
      </c>
      <c r="QY36">
        <v>19</v>
      </c>
      <c r="QZ36">
        <v>26</v>
      </c>
      <c r="RA36">
        <v>29</v>
      </c>
      <c r="RB36">
        <v>24</v>
      </c>
      <c r="RC36">
        <v>22</v>
      </c>
      <c r="RD36">
        <v>26</v>
      </c>
      <c r="RE36">
        <v>24</v>
      </c>
      <c r="RF36">
        <v>24</v>
      </c>
      <c r="RG36">
        <v>30</v>
      </c>
      <c r="RH36">
        <v>31</v>
      </c>
      <c r="RI36">
        <v>26</v>
      </c>
      <c r="RJ36">
        <v>24</v>
      </c>
      <c r="RK36">
        <v>21</v>
      </c>
      <c r="RL36">
        <v>26</v>
      </c>
      <c r="RM36">
        <v>24</v>
      </c>
      <c r="RN36">
        <v>32</v>
      </c>
      <c r="RO36">
        <v>26</v>
      </c>
      <c r="RP36">
        <v>23</v>
      </c>
      <c r="RQ36">
        <v>32</v>
      </c>
      <c r="RR36">
        <v>19</v>
      </c>
      <c r="RS36">
        <v>21</v>
      </c>
      <c r="RT36">
        <v>17</v>
      </c>
      <c r="RU36">
        <v>17</v>
      </c>
      <c r="RV36">
        <v>11</v>
      </c>
      <c r="RW36">
        <v>12</v>
      </c>
      <c r="RX36">
        <v>12</v>
      </c>
      <c r="RY36">
        <v>10</v>
      </c>
      <c r="RZ36">
        <v>7</v>
      </c>
      <c r="SA36">
        <v>8</v>
      </c>
      <c r="SB36">
        <v>5</v>
      </c>
      <c r="SC36">
        <v>4</v>
      </c>
      <c r="SD36">
        <v>3</v>
      </c>
      <c r="SE36">
        <v>4</v>
      </c>
      <c r="SF36">
        <v>2</v>
      </c>
      <c r="SG36">
        <v>1</v>
      </c>
      <c r="SH36">
        <v>0</v>
      </c>
      <c r="SI36">
        <v>1</v>
      </c>
      <c r="SJ36">
        <v>1</v>
      </c>
      <c r="SL36">
        <v>177</v>
      </c>
      <c r="SM36" t="s">
        <v>281</v>
      </c>
      <c r="SN36">
        <v>0</v>
      </c>
      <c r="SO36">
        <v>-16687.898089171977</v>
      </c>
      <c r="SP36">
        <v>-32819.532908704874</v>
      </c>
      <c r="SQ36">
        <v>-47282.377919320585</v>
      </c>
      <c r="SR36">
        <v>-61745.222929936295</v>
      </c>
      <c r="SS36">
        <v>-74539.278131634797</v>
      </c>
      <c r="ST36">
        <v>-87889.596602972364</v>
      </c>
      <c r="SU36">
        <v>-100683.65180467088</v>
      </c>
      <c r="SV36">
        <v>-112365.18046709127</v>
      </c>
      <c r="SW36">
        <v>-122934.18259023351</v>
      </c>
      <c r="SX36">
        <v>-133503.18471337575</v>
      </c>
      <c r="SY36">
        <v>-141847.13375796174</v>
      </c>
      <c r="SZ36">
        <v>-151303.60934182585</v>
      </c>
      <c r="TA36">
        <v>0</v>
      </c>
      <c r="TB36">
        <v>-95442.85714285713</v>
      </c>
      <c r="TC36">
        <v>-143228.57142857142</v>
      </c>
      <c r="TD36">
        <v>-198357.14285714284</v>
      </c>
      <c r="TE36">
        <v>-208957.14285714284</v>
      </c>
      <c r="TF36">
        <v>-215342.85714285713</v>
      </c>
      <c r="TG36">
        <v>-228071.42857142855</v>
      </c>
      <c r="TH36">
        <v>-240799.99999999997</v>
      </c>
      <c r="TI36">
        <v>-253528.57142857139</v>
      </c>
      <c r="TJ36">
        <v>-258828.57142857139</v>
      </c>
      <c r="TK36">
        <v>-268385.71428571426</v>
      </c>
      <c r="TL36">
        <v>-268385.71428571426</v>
      </c>
      <c r="TM36">
        <v>-273685.71428571426</v>
      </c>
      <c r="TN36">
        <v>0</v>
      </c>
      <c r="TO36">
        <v>-20628.865979381429</v>
      </c>
      <c r="TP36">
        <v>-30943.298969072159</v>
      </c>
      <c r="TQ36">
        <v>-92829.896907216491</v>
      </c>
      <c r="TR36">
        <v>-144402.06185567012</v>
      </c>
      <c r="TS36">
        <v>-206288.65979381447</v>
      </c>
      <c r="TT36">
        <v>-288804.12371134025</v>
      </c>
      <c r="TU36">
        <v>-340376.28865979391</v>
      </c>
      <c r="TV36">
        <v>-391948.45360824751</v>
      </c>
      <c r="TW36">
        <v>-464149.48453608254</v>
      </c>
      <c r="TX36">
        <v>-598237.11340206186</v>
      </c>
      <c r="TY36">
        <v>-660123.71134020621</v>
      </c>
      <c r="TZ36">
        <v>-742639.17525773193</v>
      </c>
      <c r="UA36">
        <v>0</v>
      </c>
      <c r="UB36">
        <v>2887.692952183555</v>
      </c>
      <c r="UC36">
        <v>-4032.9578610055191</v>
      </c>
      <c r="UD36">
        <v>-1630.714765973672</v>
      </c>
      <c r="UE36">
        <v>-8272.9890092735932</v>
      </c>
      <c r="UF36">
        <v>-15388.035578011146</v>
      </c>
      <c r="UG36">
        <v>-21888.339492959007</v>
      </c>
      <c r="UH36">
        <v>-28076.053534076589</v>
      </c>
      <c r="UI36">
        <v>-34919.863032249312</v>
      </c>
      <c r="UJ36">
        <v>-37029.855904038101</v>
      </c>
      <c r="UK36">
        <v>-33944.887080713183</v>
      </c>
      <c r="UL36">
        <v>-39073.177286104154</v>
      </c>
      <c r="UM36">
        <v>-40029.942037279245</v>
      </c>
      <c r="UN36">
        <v>0</v>
      </c>
      <c r="UO36">
        <v>-18067.744293646923</v>
      </c>
      <c r="UP36">
        <v>-42326.207786628496</v>
      </c>
      <c r="UQ36">
        <v>-59090.692204526058</v>
      </c>
      <c r="UR36">
        <v>-75469.179522939623</v>
      </c>
      <c r="US36">
        <v>-92582.37269181179</v>
      </c>
      <c r="UT36">
        <v>-108706.7644932626</v>
      </c>
      <c r="UU36">
        <v>-124425.78003516706</v>
      </c>
      <c r="UV36">
        <v>-141090.44337083702</v>
      </c>
      <c r="UW36">
        <v>-157977.22880686197</v>
      </c>
      <c r="UX36">
        <v>-172315.29881565034</v>
      </c>
      <c r="UY36">
        <v>-185724.48497306832</v>
      </c>
      <c r="UZ36">
        <v>-196921.80457918186</v>
      </c>
      <c r="VA36">
        <v>0</v>
      </c>
      <c r="VB36">
        <v>-43354.964357117482</v>
      </c>
      <c r="VC36">
        <v>-75701.250815419975</v>
      </c>
      <c r="VD36">
        <v>-109300.7473069822</v>
      </c>
      <c r="VE36">
        <v>-139381.09397331279</v>
      </c>
      <c r="VF36">
        <v>-162610.40936851894</v>
      </c>
      <c r="VG36">
        <v>-184097.91854689311</v>
      </c>
      <c r="VH36">
        <v>-211800.03718205699</v>
      </c>
      <c r="VI36">
        <v>-234957.8066398025</v>
      </c>
      <c r="VJ36">
        <v>-247693.280903734</v>
      </c>
      <c r="VK36">
        <v>-271978.6447553609</v>
      </c>
      <c r="VL36">
        <v>-285467.81780982396</v>
      </c>
      <c r="VM36">
        <v>-308882.37593371759</v>
      </c>
      <c r="VN36">
        <v>0</v>
      </c>
      <c r="VO36">
        <v>-13707.57500267966</v>
      </c>
      <c r="VP36">
        <v>50983.65637141902</v>
      </c>
      <c r="VQ36">
        <v>117906.80132657915</v>
      </c>
      <c r="VR36">
        <v>146805.74342304619</v>
      </c>
      <c r="VS36">
        <v>187240.59180322953</v>
      </c>
      <c r="VT36">
        <v>314545.14074717613</v>
      </c>
      <c r="VU36">
        <v>340700.51333060599</v>
      </c>
      <c r="VV36">
        <v>403075.22776630451</v>
      </c>
      <c r="VW36">
        <v>490508.69413780665</v>
      </c>
      <c r="VX36">
        <v>494322.73594349407</v>
      </c>
      <c r="VY36">
        <v>542989.68854232412</v>
      </c>
      <c r="VZ36">
        <v>587545.54119895457</v>
      </c>
      <c r="WA36">
        <v>0</v>
      </c>
      <c r="WB36">
        <v>-12623.253066760064</v>
      </c>
      <c r="WC36">
        <v>-22299.114322652145</v>
      </c>
      <c r="WD36">
        <v>-32078.896639756065</v>
      </c>
      <c r="WE36">
        <v>-42237.085750071405</v>
      </c>
      <c r="WF36">
        <v>-52709.397778803192</v>
      </c>
      <c r="WG36">
        <v>-62595.493868172547</v>
      </c>
      <c r="WH36">
        <v>-70610.495854208188</v>
      </c>
      <c r="WI36">
        <v>-78057.455132736053</v>
      </c>
      <c r="WJ36">
        <v>-84571.958616963209</v>
      </c>
      <c r="WK36">
        <v>-91221.836675665007</v>
      </c>
      <c r="WL36">
        <v>-96212.95646420728</v>
      </c>
      <c r="WM36">
        <v>-102780.59441178391</v>
      </c>
      <c r="WN36">
        <v>0</v>
      </c>
      <c r="WO36">
        <v>-217625.4649794311</v>
      </c>
      <c r="WP36">
        <v>-300367.27772063564</v>
      </c>
      <c r="WQ36">
        <v>-422663.66727433878</v>
      </c>
      <c r="WR36">
        <v>-533659.03247530048</v>
      </c>
      <c r="WS36">
        <v>-632220.41868222202</v>
      </c>
      <c r="WT36">
        <v>-667508.52453985228</v>
      </c>
      <c r="WU36">
        <v>-776071.79373936751</v>
      </c>
      <c r="WV36">
        <v>-843792.54591323028</v>
      </c>
      <c r="WW36">
        <v>-882675.86864867806</v>
      </c>
      <c r="WX36">
        <v>-1075263.9437850474</v>
      </c>
      <c r="WY36">
        <v>-1133845.3073747617</v>
      </c>
      <c r="WZ36">
        <v>-1228697.6746482803</v>
      </c>
      <c r="XA36">
        <v>177</v>
      </c>
      <c r="XB36" t="s">
        <v>281</v>
      </c>
      <c r="XC36">
        <v>0</v>
      </c>
      <c r="XD36">
        <v>0</v>
      </c>
      <c r="XE36">
        <v>0</v>
      </c>
      <c r="XF36">
        <v>0</v>
      </c>
      <c r="XG36">
        <v>0</v>
      </c>
      <c r="XH36">
        <v>0</v>
      </c>
      <c r="XI36">
        <v>0</v>
      </c>
      <c r="XJ36">
        <v>0</v>
      </c>
      <c r="XK36">
        <v>0</v>
      </c>
      <c r="XL36">
        <v>0</v>
      </c>
      <c r="XM36">
        <v>0</v>
      </c>
      <c r="XN36">
        <v>0</v>
      </c>
      <c r="XO36">
        <v>0</v>
      </c>
      <c r="XP36">
        <v>0</v>
      </c>
      <c r="XQ36">
        <v>0</v>
      </c>
      <c r="XR36">
        <v>0</v>
      </c>
      <c r="XS36">
        <v>0</v>
      </c>
      <c r="XT36">
        <v>0</v>
      </c>
      <c r="XU36">
        <v>0</v>
      </c>
      <c r="XV36">
        <v>0</v>
      </c>
      <c r="XW36">
        <v>0</v>
      </c>
      <c r="XX36">
        <v>0</v>
      </c>
      <c r="XY36">
        <v>0</v>
      </c>
      <c r="XZ36">
        <v>0</v>
      </c>
      <c r="YA36">
        <v>0</v>
      </c>
      <c r="YB36">
        <v>0</v>
      </c>
      <c r="YC36">
        <v>0</v>
      </c>
      <c r="YD36">
        <v>0</v>
      </c>
      <c r="YE36">
        <v>0</v>
      </c>
      <c r="YF36">
        <v>0</v>
      </c>
      <c r="YG36">
        <v>0</v>
      </c>
      <c r="YH36">
        <v>0</v>
      </c>
      <c r="YI36">
        <v>0</v>
      </c>
      <c r="YJ36">
        <v>0</v>
      </c>
      <c r="YK36">
        <v>0</v>
      </c>
      <c r="YL36">
        <v>0</v>
      </c>
      <c r="YM36">
        <v>0</v>
      </c>
      <c r="YN36">
        <v>0</v>
      </c>
      <c r="YO36">
        <v>0</v>
      </c>
      <c r="YP36">
        <v>0</v>
      </c>
      <c r="YQ36">
        <v>2887.692952183555</v>
      </c>
      <c r="YR36">
        <v>2887.692952183555</v>
      </c>
      <c r="YS36">
        <v>5289.9360472154021</v>
      </c>
      <c r="YT36">
        <v>5289.9360472154021</v>
      </c>
      <c r="YU36">
        <v>5289.9360472154021</v>
      </c>
      <c r="YV36">
        <v>5289.9360472154021</v>
      </c>
      <c r="YW36">
        <v>5289.9360472154021</v>
      </c>
      <c r="YX36">
        <v>5289.9360472154021</v>
      </c>
      <c r="YY36">
        <v>5289.9360472154021</v>
      </c>
      <c r="YZ36">
        <v>8374.9048705403202</v>
      </c>
      <c r="ZA36">
        <v>8374.9048705403202</v>
      </c>
      <c r="ZB36">
        <v>8374.9048705403202</v>
      </c>
      <c r="ZC36">
        <v>0</v>
      </c>
      <c r="ZD36">
        <v>0</v>
      </c>
      <c r="ZE36">
        <v>0</v>
      </c>
      <c r="ZF36">
        <v>0</v>
      </c>
      <c r="ZG36">
        <v>0</v>
      </c>
      <c r="ZH36">
        <v>0</v>
      </c>
      <c r="ZI36">
        <v>0</v>
      </c>
      <c r="ZJ36">
        <v>0</v>
      </c>
      <c r="ZK36">
        <v>0</v>
      </c>
      <c r="ZL36">
        <v>0</v>
      </c>
      <c r="ZM36">
        <v>0</v>
      </c>
      <c r="ZN36">
        <v>0</v>
      </c>
      <c r="ZO36">
        <v>0</v>
      </c>
      <c r="ZP36">
        <v>0</v>
      </c>
      <c r="ZQ36">
        <v>0</v>
      </c>
      <c r="ZR36">
        <v>0</v>
      </c>
      <c r="ZS36">
        <v>0</v>
      </c>
      <c r="ZT36">
        <v>0</v>
      </c>
      <c r="ZU36">
        <v>0</v>
      </c>
      <c r="ZV36">
        <v>0</v>
      </c>
      <c r="ZW36">
        <v>0</v>
      </c>
      <c r="ZX36">
        <v>0</v>
      </c>
      <c r="ZY36">
        <v>0</v>
      </c>
      <c r="ZZ36">
        <v>0</v>
      </c>
      <c r="AAA36">
        <v>0</v>
      </c>
      <c r="AAB36">
        <v>0</v>
      </c>
      <c r="AAC36">
        <v>0</v>
      </c>
      <c r="AAD36">
        <v>0</v>
      </c>
      <c r="AAE36">
        <v>64691.231374098679</v>
      </c>
      <c r="AAF36">
        <v>131614.37632925881</v>
      </c>
      <c r="AAG36">
        <v>160513.31842572585</v>
      </c>
      <c r="AAH36">
        <v>200948.16680590919</v>
      </c>
      <c r="AAI36">
        <v>328252.71574985579</v>
      </c>
      <c r="AAJ36">
        <v>354408.08833328565</v>
      </c>
      <c r="AAK36">
        <v>416782.80276898417</v>
      </c>
      <c r="AAL36">
        <v>504216.26914048631</v>
      </c>
      <c r="AAM36">
        <v>508030.31094617373</v>
      </c>
      <c r="AAN36">
        <v>556697.26354500384</v>
      </c>
      <c r="AAO36">
        <v>601253.11620163429</v>
      </c>
      <c r="AAP36">
        <v>0</v>
      </c>
      <c r="AAQ36">
        <v>0</v>
      </c>
      <c r="AAR36">
        <v>0</v>
      </c>
      <c r="AAS36">
        <v>0</v>
      </c>
      <c r="AAT36">
        <v>0</v>
      </c>
      <c r="AAU36">
        <v>0</v>
      </c>
      <c r="AAV36">
        <v>0</v>
      </c>
      <c r="AAW36">
        <v>0</v>
      </c>
      <c r="AAX36">
        <v>0</v>
      </c>
      <c r="AAY36">
        <v>0</v>
      </c>
      <c r="AAZ36">
        <v>0</v>
      </c>
      <c r="ABA36">
        <v>0</v>
      </c>
      <c r="ABB36">
        <v>0</v>
      </c>
      <c r="ABC36">
        <v>0</v>
      </c>
      <c r="ABD36">
        <v>2887.692952183555</v>
      </c>
      <c r="ABE36">
        <v>67578.924326282227</v>
      </c>
      <c r="ABF36">
        <v>136904.3123764742</v>
      </c>
      <c r="ABG36">
        <v>165803.25447294125</v>
      </c>
      <c r="ABH36">
        <v>206238.10285312458</v>
      </c>
      <c r="ABI36">
        <v>333542.65179707122</v>
      </c>
      <c r="ABJ36">
        <v>359698.02438050107</v>
      </c>
      <c r="ABK36">
        <v>422072.73881619959</v>
      </c>
      <c r="ABL36">
        <v>509506.20518770174</v>
      </c>
      <c r="ABM36">
        <v>516405.21581671404</v>
      </c>
      <c r="ABN36">
        <v>565072.16841554421</v>
      </c>
      <c r="ABO36">
        <v>609628.02107217466</v>
      </c>
      <c r="ABQ36">
        <v>177</v>
      </c>
      <c r="ABR36" t="s">
        <v>281</v>
      </c>
      <c r="ABS36">
        <v>0</v>
      </c>
      <c r="ABT36">
        <v>-8341.799724210392</v>
      </c>
      <c r="ABU36">
        <v>-16594.939008208028</v>
      </c>
      <c r="ABV36">
        <v>-24300.337377873275</v>
      </c>
      <c r="ABW36">
        <v>-32183.228130696705</v>
      </c>
      <c r="ABX36">
        <v>-39374.827318330244</v>
      </c>
      <c r="ABY36">
        <v>-47116.044664873909</v>
      </c>
      <c r="ABZ36">
        <v>-54661.791677586589</v>
      </c>
      <c r="ACA36">
        <v>-61741.524271289345</v>
      </c>
      <c r="ACB36">
        <v>-68377.862234564382</v>
      </c>
      <c r="ACC36">
        <v>-75346.65774507988</v>
      </c>
      <c r="ACD36">
        <v>-80874.805706415049</v>
      </c>
      <c r="ACE36">
        <v>-87336.60342080587</v>
      </c>
      <c r="ACG36">
        <v>177</v>
      </c>
      <c r="ACH36" t="s">
        <v>281</v>
      </c>
      <c r="ACI36">
        <v>513</v>
      </c>
      <c r="ACJ36">
        <v>12372</v>
      </c>
      <c r="ACK36">
        <v>4.1464597478176525E-2</v>
      </c>
      <c r="ACM36">
        <v>177</v>
      </c>
      <c r="ACN36" t="s">
        <v>281</v>
      </c>
      <c r="ACO36">
        <v>21</v>
      </c>
      <c r="ACP36">
        <v>9</v>
      </c>
      <c r="ACQ36">
        <v>7</v>
      </c>
      <c r="ACR36">
        <v>9</v>
      </c>
      <c r="ACS36">
        <v>48</v>
      </c>
      <c r="ACT36">
        <v>37</v>
      </c>
      <c r="ACU36">
        <v>25</v>
      </c>
      <c r="ACV36">
        <v>23</v>
      </c>
      <c r="ACW36">
        <v>13</v>
      </c>
      <c r="ACX36">
        <v>19</v>
      </c>
      <c r="ACY36">
        <v>20</v>
      </c>
      <c r="ACZ36">
        <v>11</v>
      </c>
      <c r="ADA36">
        <v>10</v>
      </c>
      <c r="ADB36">
        <v>7</v>
      </c>
      <c r="ADC36">
        <v>1</v>
      </c>
      <c r="ADD36">
        <v>3</v>
      </c>
      <c r="ADF36">
        <v>177</v>
      </c>
      <c r="ADG36" t="s">
        <v>281</v>
      </c>
      <c r="ADH36">
        <v>23</v>
      </c>
      <c r="ADI36">
        <v>8</v>
      </c>
      <c r="ADJ36">
        <v>15</v>
      </c>
      <c r="ADK36">
        <v>47</v>
      </c>
      <c r="ADL36">
        <v>57</v>
      </c>
      <c r="ADM36">
        <v>35</v>
      </c>
      <c r="ADN36">
        <v>30</v>
      </c>
      <c r="ADO36">
        <v>22</v>
      </c>
      <c r="ADP36">
        <v>15</v>
      </c>
      <c r="ADQ36">
        <v>15</v>
      </c>
      <c r="ADR36">
        <v>18</v>
      </c>
      <c r="ADS36">
        <v>14</v>
      </c>
      <c r="ADT36">
        <v>20</v>
      </c>
      <c r="ADU36">
        <v>8</v>
      </c>
      <c r="ADV36">
        <v>2</v>
      </c>
      <c r="ADW36">
        <v>9</v>
      </c>
      <c r="ADY36">
        <v>177</v>
      </c>
      <c r="ADZ36" t="s">
        <v>281</v>
      </c>
      <c r="AEA36">
        <v>-2</v>
      </c>
      <c r="AEB36">
        <v>1</v>
      </c>
      <c r="AEC36">
        <v>-8</v>
      </c>
      <c r="AED36">
        <v>-38</v>
      </c>
      <c r="AEE36">
        <v>-9</v>
      </c>
      <c r="AEF36">
        <v>2</v>
      </c>
      <c r="AEG36">
        <v>-5</v>
      </c>
      <c r="AEH36">
        <v>1</v>
      </c>
      <c r="AEI36">
        <v>-2</v>
      </c>
      <c r="AEJ36">
        <v>4</v>
      </c>
      <c r="AEK36">
        <v>2</v>
      </c>
      <c r="AEL36">
        <v>-3</v>
      </c>
      <c r="AEM36">
        <v>-10</v>
      </c>
      <c r="AEN36">
        <v>-1</v>
      </c>
      <c r="AEO36">
        <v>-1</v>
      </c>
      <c r="AEP36">
        <v>-6</v>
      </c>
      <c r="AER36">
        <v>177</v>
      </c>
      <c r="AES36" t="s">
        <v>281</v>
      </c>
      <c r="AET36">
        <v>6722.8712089504716</v>
      </c>
      <c r="AEU36">
        <v>6553.5475721542789</v>
      </c>
      <c r="AEV36">
        <v>8212.4132501875847</v>
      </c>
      <c r="AEW36">
        <v>3857.3040922511987</v>
      </c>
      <c r="AEX36">
        <v>484.69758421699629</v>
      </c>
      <c r="AEY36">
        <v>3586.5798125420929</v>
      </c>
      <c r="AEZ36">
        <v>3974.9614217760859</v>
      </c>
      <c r="AFA36">
        <v>4842.8404720554154</v>
      </c>
      <c r="AFB36">
        <v>5473.1328140479</v>
      </c>
      <c r="AFC36">
        <v>6266.3845914197764</v>
      </c>
      <c r="AFD36">
        <v>5589.1043756473946</v>
      </c>
      <c r="AFE36">
        <v>5766.1367599610967</v>
      </c>
      <c r="AFF36">
        <v>4638.9929535195697</v>
      </c>
      <c r="AFG36">
        <v>3895.2336036135371</v>
      </c>
      <c r="AFH36">
        <v>3389.5735176444246</v>
      </c>
      <c r="AFI36">
        <v>13632.036239147095</v>
      </c>
      <c r="AFK36">
        <v>177</v>
      </c>
      <c r="AFL36" t="s">
        <v>281</v>
      </c>
      <c r="AFM36">
        <v>10552.104691805287</v>
      </c>
      <c r="AFN36">
        <v>11788.330438158519</v>
      </c>
      <c r="AFO36">
        <v>13322.004745251146</v>
      </c>
      <c r="AFP36">
        <v>5949.005061075326</v>
      </c>
      <c r="AFQ36">
        <v>3350.0472956987237</v>
      </c>
      <c r="AFR36">
        <v>3168.2291138805417</v>
      </c>
      <c r="AFS36">
        <v>3168.2291138805417</v>
      </c>
      <c r="AFT36">
        <v>3168.2291138805417</v>
      </c>
      <c r="AFU36">
        <v>3168.2291138805417</v>
      </c>
      <c r="AFV36">
        <v>3168.2291138805417</v>
      </c>
      <c r="AFW36">
        <v>3048.8702808031508</v>
      </c>
      <c r="AFX36">
        <v>3048.8702808031508</v>
      </c>
      <c r="AFY36">
        <v>3048.8702808031508</v>
      </c>
      <c r="AFZ36">
        <v>4238.0302244369186</v>
      </c>
      <c r="AGA36">
        <v>4238.0302244369186</v>
      </c>
      <c r="AGB36">
        <v>15125.515668913815</v>
      </c>
      <c r="AGD36">
        <v>177</v>
      </c>
      <c r="AGE36" t="s">
        <v>281</v>
      </c>
      <c r="AGF36">
        <v>-3829.2334828548155</v>
      </c>
      <c r="AGG36">
        <v>-5234.7828660042396</v>
      </c>
      <c r="AGH36">
        <v>-5109.5914950635615</v>
      </c>
      <c r="AGI36">
        <v>-2091.7009688241274</v>
      </c>
      <c r="AGJ36">
        <v>-2865.3497114817274</v>
      </c>
      <c r="AGK36">
        <v>418.35069866155118</v>
      </c>
      <c r="AGL36">
        <v>806.73230789554418</v>
      </c>
      <c r="AGM36">
        <v>1674.6113581748737</v>
      </c>
      <c r="AGN36">
        <v>2304.9037001673582</v>
      </c>
      <c r="AGO36">
        <v>3098.1554775392347</v>
      </c>
      <c r="AGP36">
        <v>2540.2340948442438</v>
      </c>
      <c r="AGQ36">
        <v>2717.2664791579459</v>
      </c>
      <c r="AGR36">
        <v>1590.1226727164189</v>
      </c>
      <c r="AGS36">
        <v>-342.79662082338155</v>
      </c>
      <c r="AGT36">
        <v>-848.45670679249406</v>
      </c>
      <c r="AGU36">
        <v>-1493.4794297667195</v>
      </c>
    </row>
    <row r="37" spans="1:879" x14ac:dyDescent="0.25">
      <c r="A37">
        <v>5</v>
      </c>
      <c r="B37">
        <v>211</v>
      </c>
      <c r="C37" t="s">
        <v>282</v>
      </c>
      <c r="D37">
        <v>286</v>
      </c>
      <c r="E37">
        <v>316</v>
      </c>
      <c r="F37">
        <v>316</v>
      </c>
      <c r="G37">
        <v>318</v>
      </c>
      <c r="H37">
        <v>318</v>
      </c>
      <c r="I37">
        <v>318</v>
      </c>
      <c r="J37">
        <v>319</v>
      </c>
      <c r="K37">
        <v>320</v>
      </c>
      <c r="L37">
        <v>320</v>
      </c>
      <c r="M37">
        <v>320</v>
      </c>
      <c r="N37">
        <v>318</v>
      </c>
      <c r="O37">
        <v>318</v>
      </c>
      <c r="P37">
        <v>318</v>
      </c>
      <c r="R37">
        <v>211</v>
      </c>
      <c r="S37" t="s">
        <v>282</v>
      </c>
      <c r="T37">
        <v>1917</v>
      </c>
      <c r="U37">
        <v>1825</v>
      </c>
      <c r="V37">
        <v>1789</v>
      </c>
      <c r="W37">
        <v>1743</v>
      </c>
      <c r="X37">
        <v>1678</v>
      </c>
      <c r="Y37">
        <v>1691</v>
      </c>
      <c r="Z37">
        <v>1714</v>
      </c>
      <c r="AA37">
        <v>1716</v>
      </c>
      <c r="AB37">
        <v>1719</v>
      </c>
      <c r="AC37">
        <v>1719</v>
      </c>
      <c r="AD37">
        <v>1722</v>
      </c>
      <c r="AE37">
        <v>1721</v>
      </c>
      <c r="AF37">
        <v>1721</v>
      </c>
      <c r="AH37">
        <v>211</v>
      </c>
      <c r="AI37" t="s">
        <v>282</v>
      </c>
      <c r="AJ37">
        <v>438</v>
      </c>
      <c r="AK37">
        <v>430</v>
      </c>
      <c r="AL37">
        <v>401</v>
      </c>
      <c r="AM37">
        <v>407</v>
      </c>
      <c r="AN37">
        <v>427</v>
      </c>
      <c r="AO37">
        <v>350</v>
      </c>
      <c r="AP37">
        <v>336</v>
      </c>
      <c r="AQ37">
        <v>356</v>
      </c>
      <c r="AR37">
        <v>356</v>
      </c>
      <c r="AS37">
        <v>358</v>
      </c>
      <c r="AT37">
        <v>358</v>
      </c>
      <c r="AU37">
        <v>359</v>
      </c>
      <c r="AV37">
        <v>359</v>
      </c>
      <c r="AX37">
        <v>211</v>
      </c>
      <c r="AY37" t="s">
        <v>282</v>
      </c>
      <c r="AZ37">
        <v>2675</v>
      </c>
      <c r="BA37">
        <v>2674</v>
      </c>
      <c r="BB37">
        <v>2641</v>
      </c>
      <c r="BC37">
        <v>2614</v>
      </c>
      <c r="BD37">
        <v>2560</v>
      </c>
      <c r="BE37">
        <v>2542</v>
      </c>
      <c r="BF37">
        <v>2474</v>
      </c>
      <c r="BG37">
        <v>2371</v>
      </c>
      <c r="BH37">
        <v>2297</v>
      </c>
      <c r="BI37">
        <v>2249</v>
      </c>
      <c r="BJ37">
        <v>2199</v>
      </c>
      <c r="BK37">
        <v>2134</v>
      </c>
      <c r="BL37">
        <v>2138</v>
      </c>
      <c r="BN37">
        <v>211</v>
      </c>
      <c r="BO37" t="s">
        <v>282</v>
      </c>
      <c r="BP37">
        <v>1304</v>
      </c>
      <c r="BQ37">
        <v>1340</v>
      </c>
      <c r="BR37">
        <v>1348</v>
      </c>
      <c r="BS37">
        <v>1346</v>
      </c>
      <c r="BT37">
        <v>1368</v>
      </c>
      <c r="BU37">
        <v>1351</v>
      </c>
      <c r="BV37">
        <v>1340</v>
      </c>
      <c r="BW37">
        <v>1319</v>
      </c>
      <c r="BX37">
        <v>1306</v>
      </c>
      <c r="BY37">
        <v>1290</v>
      </c>
      <c r="BZ37">
        <v>1257</v>
      </c>
      <c r="CA37">
        <v>1248</v>
      </c>
      <c r="CB37">
        <v>1196</v>
      </c>
      <c r="CD37">
        <v>211</v>
      </c>
      <c r="CE37" t="s">
        <v>282</v>
      </c>
      <c r="CF37">
        <v>1124</v>
      </c>
      <c r="CG37">
        <v>1157</v>
      </c>
      <c r="CH37">
        <v>1226</v>
      </c>
      <c r="CI37">
        <v>1257</v>
      </c>
      <c r="CJ37">
        <v>1287</v>
      </c>
      <c r="CK37">
        <v>1298</v>
      </c>
      <c r="CL37">
        <v>1295</v>
      </c>
      <c r="CM37">
        <v>1316</v>
      </c>
      <c r="CN37">
        <v>1303</v>
      </c>
      <c r="CO37">
        <v>1291</v>
      </c>
      <c r="CP37">
        <v>1273</v>
      </c>
      <c r="CQ37">
        <v>1262</v>
      </c>
      <c r="CR37">
        <v>1245</v>
      </c>
      <c r="CT37">
        <v>211</v>
      </c>
      <c r="CU37" t="s">
        <v>282</v>
      </c>
      <c r="CV37">
        <v>1255</v>
      </c>
      <c r="CW37">
        <v>1274</v>
      </c>
      <c r="CX37">
        <v>1298</v>
      </c>
      <c r="CY37">
        <v>1321</v>
      </c>
      <c r="CZ37">
        <v>1335</v>
      </c>
      <c r="DA37">
        <v>1379</v>
      </c>
      <c r="DB37">
        <v>1403</v>
      </c>
      <c r="DC37">
        <v>1426</v>
      </c>
      <c r="DD37">
        <v>1458</v>
      </c>
      <c r="DE37">
        <v>1464</v>
      </c>
      <c r="DF37">
        <v>1481</v>
      </c>
      <c r="DG37">
        <v>1485</v>
      </c>
      <c r="DH37">
        <v>1468</v>
      </c>
      <c r="DJ37">
        <v>211</v>
      </c>
      <c r="DK37" t="s">
        <v>282</v>
      </c>
      <c r="DL37">
        <v>16364</v>
      </c>
      <c r="DM37">
        <v>16383</v>
      </c>
      <c r="DN37">
        <v>16452</v>
      </c>
      <c r="DO37">
        <v>16508</v>
      </c>
      <c r="DP37">
        <v>16565</v>
      </c>
      <c r="DQ37">
        <v>16638</v>
      </c>
      <c r="DR37">
        <v>16667</v>
      </c>
      <c r="DS37">
        <v>16716</v>
      </c>
      <c r="DT37">
        <v>16754</v>
      </c>
      <c r="DU37">
        <v>16791</v>
      </c>
      <c r="DV37">
        <v>16783</v>
      </c>
      <c r="DW37">
        <v>16800</v>
      </c>
      <c r="DX37">
        <v>16838</v>
      </c>
      <c r="DZ37">
        <v>211</v>
      </c>
      <c r="EA37" t="s">
        <v>282</v>
      </c>
      <c r="EB37">
        <v>3661</v>
      </c>
      <c r="EC37">
        <v>3754</v>
      </c>
      <c r="ED37">
        <v>3748</v>
      </c>
      <c r="EE37">
        <v>3716</v>
      </c>
      <c r="EF37">
        <v>3692</v>
      </c>
      <c r="EG37">
        <v>3628</v>
      </c>
      <c r="EH37">
        <v>3640</v>
      </c>
      <c r="EI37">
        <v>3648</v>
      </c>
      <c r="EJ37">
        <v>3649</v>
      </c>
      <c r="EK37">
        <v>3631</v>
      </c>
      <c r="EL37">
        <v>3690</v>
      </c>
      <c r="EM37">
        <v>3718</v>
      </c>
      <c r="EN37">
        <v>3762</v>
      </c>
      <c r="EP37">
        <v>211</v>
      </c>
      <c r="EQ37" t="s">
        <v>282</v>
      </c>
      <c r="ER37">
        <v>1972</v>
      </c>
      <c r="ES37">
        <v>2063</v>
      </c>
      <c r="ET37">
        <v>2201</v>
      </c>
      <c r="EU37">
        <v>2336</v>
      </c>
      <c r="EV37">
        <v>2473</v>
      </c>
      <c r="EW37">
        <v>2603</v>
      </c>
      <c r="EX37">
        <v>2708</v>
      </c>
      <c r="EY37">
        <v>2817</v>
      </c>
      <c r="EZ37">
        <v>2886</v>
      </c>
      <c r="FA37">
        <v>3016</v>
      </c>
      <c r="FB37">
        <v>3093</v>
      </c>
      <c r="FC37">
        <v>3174</v>
      </c>
      <c r="FD37">
        <v>3178</v>
      </c>
      <c r="FF37">
        <v>211</v>
      </c>
      <c r="FG37" t="s">
        <v>282</v>
      </c>
      <c r="FH37">
        <v>680</v>
      </c>
      <c r="FI37">
        <v>689</v>
      </c>
      <c r="FJ37">
        <v>699</v>
      </c>
      <c r="FK37">
        <v>755</v>
      </c>
      <c r="FL37">
        <v>801</v>
      </c>
      <c r="FM37">
        <v>868</v>
      </c>
      <c r="FN37">
        <v>916</v>
      </c>
      <c r="FO37">
        <v>939</v>
      </c>
      <c r="FP37">
        <v>1017</v>
      </c>
      <c r="FQ37">
        <v>1044</v>
      </c>
      <c r="FR37">
        <v>1096</v>
      </c>
      <c r="FS37">
        <v>1141</v>
      </c>
      <c r="FT37">
        <v>1222</v>
      </c>
      <c r="FV37">
        <v>211</v>
      </c>
      <c r="FW37" t="s">
        <v>282</v>
      </c>
      <c r="FX37">
        <v>31676</v>
      </c>
      <c r="FY37">
        <v>31905</v>
      </c>
      <c r="FZ37">
        <v>32119</v>
      </c>
      <c r="GA37">
        <v>32321</v>
      </c>
      <c r="GB37">
        <v>32504</v>
      </c>
      <c r="GC37">
        <v>32666</v>
      </c>
      <c r="GD37">
        <v>32812</v>
      </c>
      <c r="GE37">
        <v>32944</v>
      </c>
      <c r="GF37">
        <v>33065</v>
      </c>
      <c r="GG37">
        <v>33173</v>
      </c>
      <c r="GH37">
        <v>33270</v>
      </c>
      <c r="GI37">
        <v>33360</v>
      </c>
      <c r="GJ37">
        <v>33445</v>
      </c>
      <c r="GL37">
        <v>211</v>
      </c>
      <c r="GM37" t="s">
        <v>282</v>
      </c>
      <c r="GN37">
        <v>404</v>
      </c>
      <c r="GO37">
        <v>403</v>
      </c>
      <c r="GP37">
        <v>450</v>
      </c>
      <c r="GQ37">
        <v>456</v>
      </c>
      <c r="GR37">
        <v>446</v>
      </c>
      <c r="GS37">
        <v>455</v>
      </c>
      <c r="GT37">
        <v>399</v>
      </c>
      <c r="GU37">
        <v>399</v>
      </c>
      <c r="GV37">
        <v>379</v>
      </c>
      <c r="GW37">
        <v>367</v>
      </c>
      <c r="GX37">
        <v>360</v>
      </c>
      <c r="GY37">
        <v>373</v>
      </c>
      <c r="GZ37">
        <v>346</v>
      </c>
      <c r="HA37">
        <v>398</v>
      </c>
      <c r="HB37">
        <v>386</v>
      </c>
      <c r="HC37">
        <v>432</v>
      </c>
      <c r="HD37">
        <v>374</v>
      </c>
      <c r="HE37">
        <v>397</v>
      </c>
      <c r="HF37">
        <v>374</v>
      </c>
      <c r="HG37">
        <v>295</v>
      </c>
      <c r="HH37">
        <v>268</v>
      </c>
      <c r="HI37">
        <v>224</v>
      </c>
      <c r="HJ37">
        <v>189</v>
      </c>
      <c r="HK37">
        <v>212</v>
      </c>
      <c r="HL37">
        <v>223</v>
      </c>
      <c r="HM37">
        <v>227</v>
      </c>
      <c r="HN37">
        <v>275</v>
      </c>
      <c r="HO37">
        <v>315</v>
      </c>
      <c r="HP37">
        <v>326</v>
      </c>
      <c r="HQ37">
        <v>272</v>
      </c>
      <c r="HR37">
        <v>337</v>
      </c>
      <c r="HS37">
        <v>378</v>
      </c>
      <c r="HT37">
        <v>393</v>
      </c>
      <c r="HU37">
        <v>447</v>
      </c>
      <c r="HV37">
        <v>452</v>
      </c>
      <c r="HW37">
        <v>422</v>
      </c>
      <c r="HX37">
        <v>389</v>
      </c>
      <c r="HY37">
        <v>416</v>
      </c>
      <c r="HZ37">
        <v>416</v>
      </c>
      <c r="IA37">
        <v>465</v>
      </c>
      <c r="IB37">
        <v>414</v>
      </c>
      <c r="IC37">
        <v>453</v>
      </c>
      <c r="ID37">
        <v>473</v>
      </c>
      <c r="IE37">
        <v>456</v>
      </c>
      <c r="IF37">
        <v>440</v>
      </c>
      <c r="IG37">
        <v>458</v>
      </c>
      <c r="IH37">
        <v>492</v>
      </c>
      <c r="II37">
        <v>412</v>
      </c>
      <c r="IJ37">
        <v>396</v>
      </c>
      <c r="IK37">
        <v>414</v>
      </c>
      <c r="IL37">
        <v>421</v>
      </c>
      <c r="IM37">
        <v>388</v>
      </c>
      <c r="IN37">
        <v>396</v>
      </c>
      <c r="IO37">
        <v>399</v>
      </c>
      <c r="IP37">
        <v>367</v>
      </c>
      <c r="IQ37">
        <v>413</v>
      </c>
      <c r="IR37">
        <v>445</v>
      </c>
      <c r="IS37">
        <v>424</v>
      </c>
      <c r="IT37">
        <v>413</v>
      </c>
      <c r="IU37">
        <v>371</v>
      </c>
      <c r="IV37">
        <v>417</v>
      </c>
      <c r="IW37">
        <v>431</v>
      </c>
      <c r="IX37">
        <v>406</v>
      </c>
      <c r="IY37">
        <v>427</v>
      </c>
      <c r="IZ37">
        <v>354</v>
      </c>
      <c r="JA37">
        <v>307</v>
      </c>
      <c r="JB37">
        <v>279</v>
      </c>
      <c r="JC37">
        <v>242</v>
      </c>
      <c r="JD37">
        <v>322</v>
      </c>
      <c r="JE37">
        <v>226</v>
      </c>
      <c r="JF37">
        <v>265</v>
      </c>
      <c r="JG37">
        <v>265</v>
      </c>
      <c r="JH37">
        <v>229</v>
      </c>
      <c r="JI37">
        <v>230</v>
      </c>
      <c r="JJ37">
        <v>183</v>
      </c>
      <c r="JK37">
        <v>164</v>
      </c>
      <c r="JL37">
        <v>196</v>
      </c>
      <c r="JM37">
        <v>169</v>
      </c>
      <c r="JN37">
        <v>152</v>
      </c>
      <c r="JO37">
        <v>180</v>
      </c>
      <c r="JP37">
        <v>142</v>
      </c>
      <c r="JQ37">
        <v>152</v>
      </c>
      <c r="JR37">
        <v>130</v>
      </c>
      <c r="JS37">
        <v>115</v>
      </c>
      <c r="JT37">
        <v>101</v>
      </c>
      <c r="JU37">
        <v>79</v>
      </c>
      <c r="JV37">
        <v>73</v>
      </c>
      <c r="JW37">
        <v>66</v>
      </c>
      <c r="JX37">
        <v>57</v>
      </c>
      <c r="JY37">
        <v>36</v>
      </c>
      <c r="JZ37">
        <v>35</v>
      </c>
      <c r="KA37">
        <v>28</v>
      </c>
      <c r="KB37">
        <v>26</v>
      </c>
      <c r="KC37">
        <v>19</v>
      </c>
      <c r="KD37">
        <v>9</v>
      </c>
      <c r="KE37">
        <v>6</v>
      </c>
      <c r="KF37">
        <v>5</v>
      </c>
      <c r="KG37">
        <v>7</v>
      </c>
      <c r="KH37">
        <v>5</v>
      </c>
      <c r="KI37">
        <v>1</v>
      </c>
      <c r="KJ37">
        <v>2</v>
      </c>
      <c r="KL37">
        <v>211</v>
      </c>
      <c r="KM37" t="s">
        <v>282</v>
      </c>
      <c r="KN37">
        <v>286</v>
      </c>
      <c r="KO37">
        <v>308</v>
      </c>
      <c r="KP37">
        <v>406</v>
      </c>
      <c r="KQ37">
        <v>390</v>
      </c>
      <c r="KR37">
        <v>389</v>
      </c>
      <c r="KS37">
        <v>424</v>
      </c>
      <c r="KT37">
        <v>438</v>
      </c>
      <c r="KU37">
        <v>418</v>
      </c>
      <c r="KV37">
        <v>448</v>
      </c>
      <c r="KW37">
        <v>465</v>
      </c>
      <c r="KX37">
        <v>432</v>
      </c>
      <c r="KY37">
        <v>466</v>
      </c>
      <c r="KZ37">
        <v>446</v>
      </c>
      <c r="LA37">
        <v>436</v>
      </c>
      <c r="LB37">
        <v>461</v>
      </c>
      <c r="LC37">
        <v>407</v>
      </c>
      <c r="LD37">
        <v>397</v>
      </c>
      <c r="LE37">
        <v>379</v>
      </c>
      <c r="LF37">
        <v>348</v>
      </c>
      <c r="LG37">
        <v>310</v>
      </c>
      <c r="LH37">
        <v>290</v>
      </c>
      <c r="LI37">
        <v>231</v>
      </c>
      <c r="LJ37">
        <v>212</v>
      </c>
      <c r="LK37">
        <v>212</v>
      </c>
      <c r="LL37">
        <v>274</v>
      </c>
      <c r="LM37">
        <v>250</v>
      </c>
      <c r="LN37">
        <v>298</v>
      </c>
      <c r="LO37">
        <v>276</v>
      </c>
      <c r="LP37">
        <v>272</v>
      </c>
      <c r="LQ37">
        <v>354</v>
      </c>
      <c r="LR37">
        <v>333</v>
      </c>
      <c r="LS37">
        <v>315</v>
      </c>
      <c r="LT37">
        <v>346</v>
      </c>
      <c r="LU37">
        <v>354</v>
      </c>
      <c r="LV37">
        <v>395</v>
      </c>
      <c r="LW37">
        <v>440</v>
      </c>
      <c r="LX37">
        <v>445</v>
      </c>
      <c r="LY37">
        <v>445</v>
      </c>
      <c r="LZ37">
        <v>412</v>
      </c>
      <c r="MA37">
        <v>408</v>
      </c>
      <c r="MB37">
        <v>432</v>
      </c>
      <c r="MC37">
        <v>468</v>
      </c>
      <c r="MD37">
        <v>507</v>
      </c>
      <c r="ME37">
        <v>482</v>
      </c>
      <c r="MF37">
        <v>479</v>
      </c>
      <c r="MG37">
        <v>415</v>
      </c>
      <c r="MH37">
        <v>445</v>
      </c>
      <c r="MI37">
        <v>434</v>
      </c>
      <c r="MJ37">
        <v>469</v>
      </c>
      <c r="MK37">
        <v>443</v>
      </c>
      <c r="ML37">
        <v>456</v>
      </c>
      <c r="MM37">
        <v>462</v>
      </c>
      <c r="MN37">
        <v>432</v>
      </c>
      <c r="MO37">
        <v>416</v>
      </c>
      <c r="MP37">
        <v>437</v>
      </c>
      <c r="MQ37">
        <v>476</v>
      </c>
      <c r="MR37">
        <v>406</v>
      </c>
      <c r="MS37">
        <v>406</v>
      </c>
      <c r="MT37">
        <v>391</v>
      </c>
      <c r="MU37">
        <v>414</v>
      </c>
      <c r="MV37">
        <v>367</v>
      </c>
      <c r="MW37">
        <v>386</v>
      </c>
      <c r="MX37">
        <v>376</v>
      </c>
      <c r="MY37">
        <v>351</v>
      </c>
      <c r="MZ37">
        <v>397</v>
      </c>
      <c r="NA37">
        <v>389</v>
      </c>
      <c r="NB37">
        <v>411</v>
      </c>
      <c r="NC37">
        <v>384</v>
      </c>
      <c r="ND37">
        <v>355</v>
      </c>
      <c r="NE37">
        <v>368</v>
      </c>
      <c r="NF37">
        <v>405</v>
      </c>
      <c r="NG37">
        <v>380</v>
      </c>
      <c r="NH37">
        <v>378</v>
      </c>
      <c r="NI37">
        <v>325</v>
      </c>
      <c r="NJ37">
        <v>266</v>
      </c>
      <c r="NK37">
        <v>261</v>
      </c>
      <c r="NL37">
        <v>220</v>
      </c>
      <c r="NM37">
        <v>278</v>
      </c>
      <c r="NN37">
        <v>191</v>
      </c>
      <c r="NO37">
        <v>213</v>
      </c>
      <c r="NP37">
        <v>224</v>
      </c>
      <c r="NQ37">
        <v>182</v>
      </c>
      <c r="NR37">
        <v>181</v>
      </c>
      <c r="NS37">
        <v>116</v>
      </c>
      <c r="NT37">
        <v>106</v>
      </c>
      <c r="NU37">
        <v>124</v>
      </c>
      <c r="NV37">
        <v>104</v>
      </c>
      <c r="NW37">
        <v>86</v>
      </c>
      <c r="NX37">
        <v>81</v>
      </c>
      <c r="NY37">
        <v>67</v>
      </c>
      <c r="NZ37">
        <v>58</v>
      </c>
      <c r="OA37">
        <v>48</v>
      </c>
      <c r="OB37">
        <v>37</v>
      </c>
      <c r="OC37">
        <v>30</v>
      </c>
      <c r="OD37">
        <v>16</v>
      </c>
      <c r="OE37">
        <v>10</v>
      </c>
      <c r="OF37">
        <v>8</v>
      </c>
      <c r="OG37">
        <v>2</v>
      </c>
      <c r="OH37">
        <v>1</v>
      </c>
      <c r="OI37">
        <v>4</v>
      </c>
      <c r="OJ37">
        <v>4</v>
      </c>
      <c r="OL37">
        <v>211</v>
      </c>
      <c r="OM37" t="s">
        <v>282</v>
      </c>
      <c r="ON37">
        <v>318</v>
      </c>
      <c r="OO37">
        <v>329</v>
      </c>
      <c r="OP37">
        <v>339</v>
      </c>
      <c r="OQ37">
        <v>347</v>
      </c>
      <c r="OR37">
        <v>350</v>
      </c>
      <c r="OS37">
        <v>356</v>
      </c>
      <c r="OT37">
        <v>359</v>
      </c>
      <c r="OU37">
        <v>359</v>
      </c>
      <c r="OV37">
        <v>360</v>
      </c>
      <c r="OW37">
        <v>359</v>
      </c>
      <c r="OX37">
        <v>358</v>
      </c>
      <c r="OY37">
        <v>358</v>
      </c>
      <c r="OZ37">
        <v>344</v>
      </c>
      <c r="PA37">
        <v>357</v>
      </c>
      <c r="PB37">
        <v>427</v>
      </c>
      <c r="PC37">
        <v>412</v>
      </c>
      <c r="PD37">
        <v>405</v>
      </c>
      <c r="PE37">
        <v>425</v>
      </c>
      <c r="PF37">
        <v>415</v>
      </c>
      <c r="PG37">
        <v>351</v>
      </c>
      <c r="PH37">
        <v>320</v>
      </c>
      <c r="PI37">
        <v>290</v>
      </c>
      <c r="PJ37">
        <v>255</v>
      </c>
      <c r="PK37">
        <v>252</v>
      </c>
      <c r="PL37">
        <v>248</v>
      </c>
      <c r="PM37">
        <v>249</v>
      </c>
      <c r="PN37">
        <v>269</v>
      </c>
      <c r="PO37">
        <v>279</v>
      </c>
      <c r="PP37">
        <v>295</v>
      </c>
      <c r="PQ37">
        <v>308</v>
      </c>
      <c r="PR37">
        <v>330</v>
      </c>
      <c r="PS37">
        <v>346</v>
      </c>
      <c r="PT37">
        <v>363</v>
      </c>
      <c r="PU37">
        <v>379</v>
      </c>
      <c r="PV37">
        <v>394</v>
      </c>
      <c r="PW37">
        <v>410</v>
      </c>
      <c r="PX37">
        <v>438</v>
      </c>
      <c r="PY37">
        <v>437</v>
      </c>
      <c r="PZ37">
        <v>459</v>
      </c>
      <c r="QA37">
        <v>442</v>
      </c>
      <c r="QB37">
        <v>436</v>
      </c>
      <c r="QC37">
        <v>469</v>
      </c>
      <c r="QD37">
        <v>453</v>
      </c>
      <c r="QE37">
        <v>424</v>
      </c>
      <c r="QF37">
        <v>436</v>
      </c>
      <c r="QG37">
        <v>446</v>
      </c>
      <c r="QH37">
        <v>470</v>
      </c>
      <c r="QI37">
        <v>497</v>
      </c>
      <c r="QJ37">
        <v>492</v>
      </c>
      <c r="QK37">
        <v>471</v>
      </c>
      <c r="QL37">
        <v>444</v>
      </c>
      <c r="QM37">
        <v>436</v>
      </c>
      <c r="QN37">
        <v>445</v>
      </c>
      <c r="QO37">
        <v>466</v>
      </c>
      <c r="QP37">
        <v>490</v>
      </c>
      <c r="QQ37">
        <v>467</v>
      </c>
      <c r="QR37">
        <v>462</v>
      </c>
      <c r="QS37">
        <v>401</v>
      </c>
      <c r="QT37">
        <v>424</v>
      </c>
      <c r="QU37">
        <v>415</v>
      </c>
      <c r="QV37">
        <v>441</v>
      </c>
      <c r="QW37">
        <v>423</v>
      </c>
      <c r="QX37">
        <v>434</v>
      </c>
      <c r="QY37">
        <v>434</v>
      </c>
      <c r="QZ37">
        <v>416</v>
      </c>
      <c r="RA37">
        <v>398</v>
      </c>
      <c r="RB37">
        <v>412</v>
      </c>
      <c r="RC37">
        <v>435</v>
      </c>
      <c r="RD37">
        <v>377</v>
      </c>
      <c r="RE37">
        <v>374</v>
      </c>
      <c r="RF37">
        <v>360</v>
      </c>
      <c r="RG37">
        <v>373</v>
      </c>
      <c r="RH37">
        <v>334</v>
      </c>
      <c r="RI37">
        <v>353</v>
      </c>
      <c r="RJ37">
        <v>346</v>
      </c>
      <c r="RK37">
        <v>322</v>
      </c>
      <c r="RL37">
        <v>351</v>
      </c>
      <c r="RM37">
        <v>341</v>
      </c>
      <c r="RN37">
        <v>353</v>
      </c>
      <c r="RO37">
        <v>326</v>
      </c>
      <c r="RP37">
        <v>301</v>
      </c>
      <c r="RQ37">
        <v>303</v>
      </c>
      <c r="RR37">
        <v>317</v>
      </c>
      <c r="RS37">
        <v>289</v>
      </c>
      <c r="RT37">
        <v>275</v>
      </c>
      <c r="RU37">
        <v>224</v>
      </c>
      <c r="RV37">
        <v>170</v>
      </c>
      <c r="RW37">
        <v>161</v>
      </c>
      <c r="RX37">
        <v>122</v>
      </c>
      <c r="RY37">
        <v>139</v>
      </c>
      <c r="RZ37">
        <v>85</v>
      </c>
      <c r="SA37">
        <v>83</v>
      </c>
      <c r="SB37">
        <v>74</v>
      </c>
      <c r="SC37">
        <v>51</v>
      </c>
      <c r="SD37">
        <v>41</v>
      </c>
      <c r="SE37">
        <v>22</v>
      </c>
      <c r="SF37">
        <v>15</v>
      </c>
      <c r="SG37">
        <v>14</v>
      </c>
      <c r="SH37">
        <v>9</v>
      </c>
      <c r="SI37">
        <v>4</v>
      </c>
      <c r="SJ37">
        <v>8</v>
      </c>
      <c r="SL37">
        <v>211</v>
      </c>
      <c r="SM37" t="s">
        <v>282</v>
      </c>
      <c r="SN37">
        <v>0</v>
      </c>
      <c r="SO37">
        <v>111362.41949741128</v>
      </c>
      <c r="SP37">
        <v>215430.35736835457</v>
      </c>
      <c r="SQ37">
        <v>313662.70993812347</v>
      </c>
      <c r="SR37">
        <v>402655.38578103291</v>
      </c>
      <c r="SS37">
        <v>481435.78734688717</v>
      </c>
      <c r="ST37">
        <v>552435.40851117554</v>
      </c>
      <c r="SU37">
        <v>616626.84682409384</v>
      </c>
      <c r="SV37">
        <v>675468.99861093564</v>
      </c>
      <c r="SW37">
        <v>727989.26632150519</v>
      </c>
      <c r="SX37">
        <v>775160.24750599812</v>
      </c>
      <c r="SY37">
        <v>818927.13726480608</v>
      </c>
      <c r="SZ37">
        <v>860262.5331481247</v>
      </c>
      <c r="TA37">
        <v>0</v>
      </c>
      <c r="TB37">
        <v>-549012.84881346941</v>
      </c>
      <c r="TC37">
        <v>-971608.39307959052</v>
      </c>
      <c r="TD37">
        <v>-1311454.7482988122</v>
      </c>
      <c r="TE37">
        <v>-1766031.1146900139</v>
      </c>
      <c r="TF37">
        <v>-1986282.5080784403</v>
      </c>
      <c r="TG37">
        <v>-1846637.3811552119</v>
      </c>
      <c r="TH37">
        <v>-1736471.1238514523</v>
      </c>
      <c r="TI37">
        <v>-1711556.0081002039</v>
      </c>
      <c r="TJ37">
        <v>-1703030.8939449529</v>
      </c>
      <c r="TK37">
        <v>-1694725.8553612034</v>
      </c>
      <c r="TL37">
        <v>-1698768.3368673273</v>
      </c>
      <c r="TM37">
        <v>-1698768.3368673273</v>
      </c>
      <c r="TN37">
        <v>0</v>
      </c>
      <c r="TO37">
        <v>370340.71669861075</v>
      </c>
      <c r="TP37">
        <v>338063.79399319738</v>
      </c>
      <c r="TQ37">
        <v>177586.26472253349</v>
      </c>
      <c r="TR37">
        <v>-10047.057550359954</v>
      </c>
      <c r="TS37">
        <v>-269996.31517423759</v>
      </c>
      <c r="TT37">
        <v>-926557.93896604818</v>
      </c>
      <c r="TU37">
        <v>-1892609.4827023363</v>
      </c>
      <c r="TV37">
        <v>-2639985.1310125482</v>
      </c>
      <c r="TW37">
        <v>-3195892.3449533531</v>
      </c>
      <c r="TX37">
        <v>-3922949.9489758946</v>
      </c>
      <c r="TY37">
        <v>-4558504.5868031355</v>
      </c>
      <c r="TZ37">
        <v>-4995506.171635963</v>
      </c>
      <c r="UA37">
        <v>0</v>
      </c>
      <c r="UB37">
        <v>56304.696311965847</v>
      </c>
      <c r="UC37">
        <v>139654.2675774474</v>
      </c>
      <c r="UD37">
        <v>205373.82798559649</v>
      </c>
      <c r="UE37">
        <v>264859.21363026858</v>
      </c>
      <c r="UF37">
        <v>319101.42574516661</v>
      </c>
      <c r="UG37">
        <v>352094.81633943913</v>
      </c>
      <c r="UH37">
        <v>384327.53943642275</v>
      </c>
      <c r="UI37">
        <v>408951.26381288888</v>
      </c>
      <c r="UJ37">
        <v>417244.06672163506</v>
      </c>
      <c r="UK37">
        <v>428851.74446193938</v>
      </c>
      <c r="UL37">
        <v>441154.80758656142</v>
      </c>
      <c r="UM37">
        <v>432788.2247813032</v>
      </c>
      <c r="UN37">
        <v>0</v>
      </c>
      <c r="UO37">
        <v>232408.06127938358</v>
      </c>
      <c r="UP37">
        <v>474521.38076009339</v>
      </c>
      <c r="UQ37">
        <v>804397.42737032729</v>
      </c>
      <c r="UR37">
        <v>1103185.5410868721</v>
      </c>
      <c r="US37">
        <v>1429149.269399392</v>
      </c>
      <c r="UT37">
        <v>1700193.9729131784</v>
      </c>
      <c r="UU37">
        <v>1908936.9765539602</v>
      </c>
      <c r="UV37">
        <v>2217216.5176901296</v>
      </c>
      <c r="UW37">
        <v>2437740.182410738</v>
      </c>
      <c r="UX37">
        <v>2694687.9362054309</v>
      </c>
      <c r="UY37">
        <v>2927582.4821653781</v>
      </c>
      <c r="UZ37">
        <v>3179540.1649994291</v>
      </c>
      <c r="VA37">
        <v>0</v>
      </c>
      <c r="VB37">
        <v>497363.5137782665</v>
      </c>
      <c r="VC37">
        <v>975244.54243021575</v>
      </c>
      <c r="VD37">
        <v>1480193.6461931823</v>
      </c>
      <c r="VE37">
        <v>1968055.7238690695</v>
      </c>
      <c r="VF37">
        <v>2407979.5743607655</v>
      </c>
      <c r="VG37">
        <v>2870595.8484905711</v>
      </c>
      <c r="VH37">
        <v>3281913.6992275873</v>
      </c>
      <c r="VI37">
        <v>3713188.4203345696</v>
      </c>
      <c r="VJ37">
        <v>4105847.5214649593</v>
      </c>
      <c r="VK37">
        <v>4495195.8284839038</v>
      </c>
      <c r="VL37">
        <v>4835369.4899036791</v>
      </c>
      <c r="VM37">
        <v>5147383.3565613721</v>
      </c>
      <c r="VN37">
        <v>0</v>
      </c>
      <c r="VO37">
        <v>415151.60739875335</v>
      </c>
      <c r="VP37">
        <v>917598.93353868916</v>
      </c>
      <c r="VQ37">
        <v>1884774.3548599216</v>
      </c>
      <c r="VR37">
        <v>2756125.4538295954</v>
      </c>
      <c r="VS37">
        <v>3806566.6536553269</v>
      </c>
      <c r="VT37">
        <v>4628562.8909719251</v>
      </c>
      <c r="VU37">
        <v>5193809.2512821108</v>
      </c>
      <c r="VV37">
        <v>6224741.708526453</v>
      </c>
      <c r="VW37">
        <v>6877406.8525879141</v>
      </c>
      <c r="VX37">
        <v>7688747.8360464843</v>
      </c>
      <c r="VY37">
        <v>8418561.0021815039</v>
      </c>
      <c r="VZ37">
        <v>9318942.3379140589</v>
      </c>
      <c r="WA37">
        <v>0</v>
      </c>
      <c r="WB37">
        <v>131941.93065333227</v>
      </c>
      <c r="WC37">
        <v>277014.05876239296</v>
      </c>
      <c r="WD37">
        <v>467832.53391805734</v>
      </c>
      <c r="WE37">
        <v>629969.71124350629</v>
      </c>
      <c r="WF37">
        <v>820909.62788450043</v>
      </c>
      <c r="WG37">
        <v>949508.03813768132</v>
      </c>
      <c r="WH37">
        <v>1041507.7143350311</v>
      </c>
      <c r="WI37">
        <v>1203285.2332952947</v>
      </c>
      <c r="WJ37">
        <v>1298431.5679133192</v>
      </c>
      <c r="WK37">
        <v>1411127.1536217863</v>
      </c>
      <c r="WL37">
        <v>1520440.7135000923</v>
      </c>
      <c r="WM37">
        <v>1654806.7241197817</v>
      </c>
      <c r="WN37">
        <v>0</v>
      </c>
      <c r="WO37">
        <v>1265860.0968042542</v>
      </c>
      <c r="WP37">
        <v>2365918.9413508</v>
      </c>
      <c r="WQ37">
        <v>4022366.0166889299</v>
      </c>
      <c r="WR37">
        <v>5348772.8571999706</v>
      </c>
      <c r="WS37">
        <v>7008863.5151393609</v>
      </c>
      <c r="WT37">
        <v>8280195.6552427113</v>
      </c>
      <c r="WU37">
        <v>8798041.4211054184</v>
      </c>
      <c r="WV37">
        <v>10091311.003157519</v>
      </c>
      <c r="WW37">
        <v>10965736.218521766</v>
      </c>
      <c r="WX37">
        <v>11876094.941988446</v>
      </c>
      <c r="WY37">
        <v>12704762.708931558</v>
      </c>
      <c r="WZ37">
        <v>13899448.83302078</v>
      </c>
      <c r="XA37">
        <v>211</v>
      </c>
      <c r="XB37" t="s">
        <v>282</v>
      </c>
      <c r="XC37">
        <v>0</v>
      </c>
      <c r="XD37">
        <v>111362.41949741128</v>
      </c>
      <c r="XE37">
        <v>215430.35736835457</v>
      </c>
      <c r="XF37">
        <v>313662.70993812347</v>
      </c>
      <c r="XG37">
        <v>402655.38578103291</v>
      </c>
      <c r="XH37">
        <v>481435.78734688717</v>
      </c>
      <c r="XI37">
        <v>552435.40851117554</v>
      </c>
      <c r="XJ37">
        <v>616626.84682409384</v>
      </c>
      <c r="XK37">
        <v>675468.99861093564</v>
      </c>
      <c r="XL37">
        <v>727989.26632150519</v>
      </c>
      <c r="XM37">
        <v>775160.24750599812</v>
      </c>
      <c r="XN37">
        <v>818927.13726480608</v>
      </c>
      <c r="XO37">
        <v>860262.5331481247</v>
      </c>
      <c r="XP37">
        <v>0</v>
      </c>
      <c r="XQ37">
        <v>0</v>
      </c>
      <c r="XR37">
        <v>0</v>
      </c>
      <c r="XS37">
        <v>0</v>
      </c>
      <c r="XT37">
        <v>0</v>
      </c>
      <c r="XU37">
        <v>0</v>
      </c>
      <c r="XV37">
        <v>139645.12692322838</v>
      </c>
      <c r="XW37">
        <v>249811.3842269881</v>
      </c>
      <c r="XX37">
        <v>274726.49997823639</v>
      </c>
      <c r="XY37">
        <v>283251.61413348751</v>
      </c>
      <c r="XZ37">
        <v>291556.65271723695</v>
      </c>
      <c r="YA37">
        <v>291556.65271723695</v>
      </c>
      <c r="YB37">
        <v>291556.65271723695</v>
      </c>
      <c r="YC37">
        <v>0</v>
      </c>
      <c r="YD37">
        <v>370340.71669861075</v>
      </c>
      <c r="YE37">
        <v>370340.71669861075</v>
      </c>
      <c r="YF37">
        <v>370340.71669861075</v>
      </c>
      <c r="YG37">
        <v>370340.71669861075</v>
      </c>
      <c r="YH37">
        <v>370340.71669861075</v>
      </c>
      <c r="YI37">
        <v>370340.71669861075</v>
      </c>
      <c r="YJ37">
        <v>370340.71669861075</v>
      </c>
      <c r="YK37">
        <v>370340.71669861075</v>
      </c>
      <c r="YL37">
        <v>370340.71669861075</v>
      </c>
      <c r="YM37">
        <v>370340.71669861075</v>
      </c>
      <c r="YN37">
        <v>370340.71669861075</v>
      </c>
      <c r="YO37">
        <v>370340.71669861075</v>
      </c>
      <c r="YP37">
        <v>0</v>
      </c>
      <c r="YQ37">
        <v>56304.696311965847</v>
      </c>
      <c r="YR37">
        <v>139654.2675774474</v>
      </c>
      <c r="YS37">
        <v>205373.82798559649</v>
      </c>
      <c r="YT37">
        <v>264859.21363026858</v>
      </c>
      <c r="YU37">
        <v>319101.42574516661</v>
      </c>
      <c r="YV37">
        <v>352094.81633943913</v>
      </c>
      <c r="YW37">
        <v>384327.53943642275</v>
      </c>
      <c r="YX37">
        <v>408951.26381288888</v>
      </c>
      <c r="YY37">
        <v>417244.06672163506</v>
      </c>
      <c r="YZ37">
        <v>428851.74446193938</v>
      </c>
      <c r="ZA37">
        <v>441154.80758656142</v>
      </c>
      <c r="ZB37">
        <v>441154.80758656142</v>
      </c>
      <c r="ZC37">
        <v>0</v>
      </c>
      <c r="ZD37">
        <v>232408.06127938358</v>
      </c>
      <c r="ZE37">
        <v>474521.38076009339</v>
      </c>
      <c r="ZF37">
        <v>804397.42737032729</v>
      </c>
      <c r="ZG37">
        <v>1103185.5410868721</v>
      </c>
      <c r="ZH37">
        <v>1429149.269399392</v>
      </c>
      <c r="ZI37">
        <v>1700193.9729131784</v>
      </c>
      <c r="ZJ37">
        <v>1908936.9765539602</v>
      </c>
      <c r="ZK37">
        <v>2217216.5176901296</v>
      </c>
      <c r="ZL37">
        <v>2437740.182410738</v>
      </c>
      <c r="ZM37">
        <v>2694687.9362054309</v>
      </c>
      <c r="ZN37">
        <v>2927582.4821653781</v>
      </c>
      <c r="ZO37">
        <v>3179540.1649994291</v>
      </c>
      <c r="ZP37">
        <v>0</v>
      </c>
      <c r="ZQ37">
        <v>497363.5137782665</v>
      </c>
      <c r="ZR37">
        <v>975244.54243021575</v>
      </c>
      <c r="ZS37">
        <v>1480193.6461931823</v>
      </c>
      <c r="ZT37">
        <v>1968055.7238690695</v>
      </c>
      <c r="ZU37">
        <v>2407979.5743607655</v>
      </c>
      <c r="ZV37">
        <v>2870595.8484905711</v>
      </c>
      <c r="ZW37">
        <v>3281913.6992275873</v>
      </c>
      <c r="ZX37">
        <v>3713188.4203345696</v>
      </c>
      <c r="ZY37">
        <v>4105847.5214649593</v>
      </c>
      <c r="ZZ37">
        <v>4495195.8284839038</v>
      </c>
      <c r="AAA37">
        <v>4835369.4899036791</v>
      </c>
      <c r="AAB37">
        <v>5147383.3565613721</v>
      </c>
      <c r="AAC37">
        <v>0</v>
      </c>
      <c r="AAD37">
        <v>415151.60739875335</v>
      </c>
      <c r="AAE37">
        <v>917598.93353868916</v>
      </c>
      <c r="AAF37">
        <v>1884774.3548599216</v>
      </c>
      <c r="AAG37">
        <v>2756125.4538295954</v>
      </c>
      <c r="AAH37">
        <v>3806566.6536553269</v>
      </c>
      <c r="AAI37">
        <v>4628562.8909719251</v>
      </c>
      <c r="AAJ37">
        <v>5193809.2512821108</v>
      </c>
      <c r="AAK37">
        <v>6224741.708526453</v>
      </c>
      <c r="AAL37">
        <v>6877406.8525879141</v>
      </c>
      <c r="AAM37">
        <v>7688747.8360464843</v>
      </c>
      <c r="AAN37">
        <v>8418561.0021815039</v>
      </c>
      <c r="AAO37">
        <v>9318942.3379140589</v>
      </c>
      <c r="AAP37">
        <v>0</v>
      </c>
      <c r="AAQ37">
        <v>131941.93065333227</v>
      </c>
      <c r="AAR37">
        <v>277014.05876239296</v>
      </c>
      <c r="AAS37">
        <v>467832.53391805734</v>
      </c>
      <c r="AAT37">
        <v>629969.71124350629</v>
      </c>
      <c r="AAU37">
        <v>820909.62788450043</v>
      </c>
      <c r="AAV37">
        <v>949508.03813768132</v>
      </c>
      <c r="AAW37">
        <v>1041507.7143350311</v>
      </c>
      <c r="AAX37">
        <v>1203285.2332952947</v>
      </c>
      <c r="AAY37">
        <v>1298431.5679133192</v>
      </c>
      <c r="AAZ37">
        <v>1411127.1536217863</v>
      </c>
      <c r="ABA37">
        <v>1520440.7135000923</v>
      </c>
      <c r="ABB37">
        <v>1654806.7241197817</v>
      </c>
      <c r="ABC37">
        <v>0</v>
      </c>
      <c r="ABD37">
        <v>1814872.9456177235</v>
      </c>
      <c r="ABE37">
        <v>3369804.2571358043</v>
      </c>
      <c r="ABF37">
        <v>5526575.2169638192</v>
      </c>
      <c r="ABG37">
        <v>7495191.7461389564</v>
      </c>
      <c r="ABH37">
        <v>9635483.0550906472</v>
      </c>
      <c r="ABI37">
        <v>11563376.818985811</v>
      </c>
      <c r="ABJ37">
        <v>13047274.128584806</v>
      </c>
      <c r="ABK37">
        <v>15087919.358947119</v>
      </c>
      <c r="ABL37">
        <v>16518251.788252169</v>
      </c>
      <c r="ABM37">
        <v>18155668.115741391</v>
      </c>
      <c r="ABN37">
        <v>19623933.002017871</v>
      </c>
      <c r="ABO37">
        <v>21263987.293745175</v>
      </c>
      <c r="ABQ37">
        <v>211</v>
      </c>
      <c r="ABR37" t="s">
        <v>282</v>
      </c>
      <c r="ABS37">
        <v>0</v>
      </c>
      <c r="ABT37">
        <v>86873.157709019535</v>
      </c>
      <c r="ABU37">
        <v>168673.66640084767</v>
      </c>
      <c r="ABV37">
        <v>248298.05739627022</v>
      </c>
      <c r="ABW37">
        <v>321047.01654832275</v>
      </c>
      <c r="ABX37">
        <v>390336.64332177141</v>
      </c>
      <c r="ABY37">
        <v>450739.88079906849</v>
      </c>
      <c r="ABZ37">
        <v>502460.98849635822</v>
      </c>
      <c r="ACA37">
        <v>554747.83649456827</v>
      </c>
      <c r="ACB37">
        <v>602103.07187455741</v>
      </c>
      <c r="ACC37">
        <v>645065.93393951387</v>
      </c>
      <c r="ACD37">
        <v>686202.94186848029</v>
      </c>
      <c r="ACE37">
        <v>728301.69838242361</v>
      </c>
      <c r="ACG37">
        <v>211</v>
      </c>
      <c r="ACH37" t="s">
        <v>282</v>
      </c>
      <c r="ACI37">
        <v>11710</v>
      </c>
      <c r="ACJ37">
        <v>177919</v>
      </c>
      <c r="ACK37">
        <v>6.5816467043991925E-2</v>
      </c>
      <c r="ACM37">
        <v>211</v>
      </c>
      <c r="ACN37" t="s">
        <v>282</v>
      </c>
      <c r="ACO37">
        <v>538</v>
      </c>
      <c r="ACP37">
        <v>255</v>
      </c>
      <c r="ACQ37">
        <v>158</v>
      </c>
      <c r="ACR37">
        <v>378</v>
      </c>
      <c r="ACS37">
        <v>973</v>
      </c>
      <c r="ACT37">
        <v>990</v>
      </c>
      <c r="ACU37">
        <v>711</v>
      </c>
      <c r="ACV37">
        <v>461</v>
      </c>
      <c r="ACW37">
        <v>314</v>
      </c>
      <c r="ACX37">
        <v>228</v>
      </c>
      <c r="ACY37">
        <v>247</v>
      </c>
      <c r="ACZ37">
        <v>200</v>
      </c>
      <c r="ADA37">
        <v>148</v>
      </c>
      <c r="ADB37">
        <v>124</v>
      </c>
      <c r="ADC37">
        <v>73</v>
      </c>
      <c r="ADD37">
        <v>71</v>
      </c>
      <c r="ADF37">
        <v>211</v>
      </c>
      <c r="ADG37" t="s">
        <v>282</v>
      </c>
      <c r="ADH37">
        <v>329</v>
      </c>
      <c r="ADI37">
        <v>214</v>
      </c>
      <c r="ADJ37">
        <v>141</v>
      </c>
      <c r="ADK37">
        <v>588</v>
      </c>
      <c r="ADL37">
        <v>1131</v>
      </c>
      <c r="ADM37">
        <v>612</v>
      </c>
      <c r="ADN37">
        <v>439</v>
      </c>
      <c r="ADO37">
        <v>335</v>
      </c>
      <c r="ADP37">
        <v>254</v>
      </c>
      <c r="ADQ37">
        <v>223</v>
      </c>
      <c r="ADR37">
        <v>228</v>
      </c>
      <c r="ADS37">
        <v>172</v>
      </c>
      <c r="ADT37">
        <v>145</v>
      </c>
      <c r="ADU37">
        <v>119</v>
      </c>
      <c r="ADV37">
        <v>61</v>
      </c>
      <c r="ADW37">
        <v>69</v>
      </c>
      <c r="ADY37">
        <v>211</v>
      </c>
      <c r="ADZ37" t="s">
        <v>282</v>
      </c>
      <c r="AEA37">
        <v>209</v>
      </c>
      <c r="AEB37">
        <v>41</v>
      </c>
      <c r="AEC37">
        <v>17</v>
      </c>
      <c r="AED37">
        <v>-210</v>
      </c>
      <c r="AEE37">
        <v>-158</v>
      </c>
      <c r="AEF37">
        <v>378</v>
      </c>
      <c r="AEG37">
        <v>272</v>
      </c>
      <c r="AEH37">
        <v>126</v>
      </c>
      <c r="AEI37">
        <v>60</v>
      </c>
      <c r="AEJ37">
        <v>5</v>
      </c>
      <c r="AEK37">
        <v>19</v>
      </c>
      <c r="AEL37">
        <v>28</v>
      </c>
      <c r="AEM37">
        <v>3</v>
      </c>
      <c r="AEN37">
        <v>5</v>
      </c>
      <c r="AEO37">
        <v>12</v>
      </c>
      <c r="AEP37">
        <v>2</v>
      </c>
      <c r="AER37">
        <v>211</v>
      </c>
      <c r="AES37" t="s">
        <v>282</v>
      </c>
      <c r="AET37">
        <v>5853.0766201530214</v>
      </c>
      <c r="AEU37">
        <v>5780.993287725908</v>
      </c>
      <c r="AEV37">
        <v>7343.7283532517886</v>
      </c>
      <c r="AEW37">
        <v>4410.8158521123596</v>
      </c>
      <c r="AEX37">
        <v>-208.96587791996231</v>
      </c>
      <c r="AEY37">
        <v>1733.3227986625063</v>
      </c>
      <c r="AEZ37">
        <v>3350.7961481578968</v>
      </c>
      <c r="AFA37">
        <v>4459.9313642129091</v>
      </c>
      <c r="AFB37">
        <v>5608.4777037328795</v>
      </c>
      <c r="AFC37">
        <v>5935.8155986607262</v>
      </c>
      <c r="AFD37">
        <v>5250.9901551895191</v>
      </c>
      <c r="AFE37">
        <v>4178.3567826865856</v>
      </c>
      <c r="AFF37">
        <v>4004.2629038867717</v>
      </c>
      <c r="AFG37">
        <v>3793.2719210182281</v>
      </c>
      <c r="AFH37">
        <v>3349.0179144956005</v>
      </c>
      <c r="AFI37">
        <v>13722.095543141982</v>
      </c>
      <c r="AFK37">
        <v>211</v>
      </c>
      <c r="AFL37" t="s">
        <v>282</v>
      </c>
      <c r="AFM37">
        <v>10838.685755966244</v>
      </c>
      <c r="AFN37">
        <v>10030.613543869877</v>
      </c>
      <c r="AFO37">
        <v>10839.392571180251</v>
      </c>
      <c r="AFP37">
        <v>5938.8085464382366</v>
      </c>
      <c r="AFQ37">
        <v>2484.6313780194159</v>
      </c>
      <c r="AFR37">
        <v>2379.5269696667478</v>
      </c>
      <c r="AFS37">
        <v>2379.5269696667478</v>
      </c>
      <c r="AFT37">
        <v>2379.5269696667478</v>
      </c>
      <c r="AFU37">
        <v>2379.5269696667478</v>
      </c>
      <c r="AFV37">
        <v>2379.5269696667478</v>
      </c>
      <c r="AFW37">
        <v>2955.8523388400313</v>
      </c>
      <c r="AFX37">
        <v>2955.8523388400313</v>
      </c>
      <c r="AFY37">
        <v>2955.8523388400313</v>
      </c>
      <c r="AFZ37">
        <v>4579.2998865353366</v>
      </c>
      <c r="AGA37">
        <v>4579.2998865353366</v>
      </c>
      <c r="AGB37">
        <v>14649.265757404119</v>
      </c>
      <c r="AGD37">
        <v>211</v>
      </c>
      <c r="AGE37" t="s">
        <v>282</v>
      </c>
      <c r="AGF37">
        <v>-4985.6091358132226</v>
      </c>
      <c r="AGG37">
        <v>-4249.6202561439686</v>
      </c>
      <c r="AGH37">
        <v>-3495.6642179284627</v>
      </c>
      <c r="AGI37">
        <v>-1527.992694325877</v>
      </c>
      <c r="AGJ37">
        <v>-2693.5972559393781</v>
      </c>
      <c r="AGK37">
        <v>-646.20417100424152</v>
      </c>
      <c r="AGL37">
        <v>971.26917849114898</v>
      </c>
      <c r="AGM37">
        <v>2080.4043945461613</v>
      </c>
      <c r="AGN37">
        <v>3228.9507340661316</v>
      </c>
      <c r="AGO37">
        <v>3556.2886289939784</v>
      </c>
      <c r="AGP37">
        <v>2295.1378163494878</v>
      </c>
      <c r="AGQ37">
        <v>1222.5044438465543</v>
      </c>
      <c r="AGR37">
        <v>1048.4105650467404</v>
      </c>
      <c r="AGS37">
        <v>-786.02796551710844</v>
      </c>
      <c r="AGT37">
        <v>-1230.281972039736</v>
      </c>
      <c r="AGU37">
        <v>-927.17021426213614</v>
      </c>
    </row>
    <row r="38" spans="1:879" x14ac:dyDescent="0.25">
      <c r="A38">
        <v>6</v>
      </c>
      <c r="B38">
        <v>250</v>
      </c>
      <c r="C38" t="s">
        <v>283</v>
      </c>
      <c r="D38">
        <v>8</v>
      </c>
      <c r="E38">
        <v>10</v>
      </c>
      <c r="F38">
        <v>10</v>
      </c>
      <c r="G38">
        <v>10</v>
      </c>
      <c r="H38">
        <v>9</v>
      </c>
      <c r="I38">
        <v>8</v>
      </c>
      <c r="J38">
        <v>8</v>
      </c>
      <c r="K38">
        <v>8</v>
      </c>
      <c r="L38">
        <v>8</v>
      </c>
      <c r="M38">
        <v>8</v>
      </c>
      <c r="N38">
        <v>8</v>
      </c>
      <c r="O38">
        <v>8</v>
      </c>
      <c r="P38">
        <v>8</v>
      </c>
      <c r="R38">
        <v>250</v>
      </c>
      <c r="S38" t="s">
        <v>283</v>
      </c>
      <c r="T38">
        <v>78</v>
      </c>
      <c r="U38">
        <v>65</v>
      </c>
      <c r="V38">
        <v>53</v>
      </c>
      <c r="W38">
        <v>47</v>
      </c>
      <c r="X38">
        <v>47</v>
      </c>
      <c r="Y38">
        <v>48</v>
      </c>
      <c r="Z38">
        <v>48</v>
      </c>
      <c r="AA38">
        <v>47</v>
      </c>
      <c r="AB38">
        <v>46</v>
      </c>
      <c r="AC38">
        <v>45</v>
      </c>
      <c r="AD38">
        <v>44</v>
      </c>
      <c r="AE38">
        <v>43</v>
      </c>
      <c r="AF38">
        <v>43</v>
      </c>
      <c r="AH38">
        <v>250</v>
      </c>
      <c r="AI38" t="s">
        <v>283</v>
      </c>
      <c r="AJ38">
        <v>22</v>
      </c>
      <c r="AK38">
        <v>20</v>
      </c>
      <c r="AL38">
        <v>21</v>
      </c>
      <c r="AM38">
        <v>15</v>
      </c>
      <c r="AN38">
        <v>10</v>
      </c>
      <c r="AO38">
        <v>9</v>
      </c>
      <c r="AP38">
        <v>8</v>
      </c>
      <c r="AQ38">
        <v>9</v>
      </c>
      <c r="AR38">
        <v>9</v>
      </c>
      <c r="AS38">
        <v>9</v>
      </c>
      <c r="AT38">
        <v>9</v>
      </c>
      <c r="AU38">
        <v>9</v>
      </c>
      <c r="AV38">
        <v>8</v>
      </c>
      <c r="AX38">
        <v>250</v>
      </c>
      <c r="AY38" t="s">
        <v>283</v>
      </c>
      <c r="AZ38">
        <v>105</v>
      </c>
      <c r="BA38">
        <v>112</v>
      </c>
      <c r="BB38">
        <v>111</v>
      </c>
      <c r="BC38">
        <v>116</v>
      </c>
      <c r="BD38">
        <v>113</v>
      </c>
      <c r="BE38">
        <v>105</v>
      </c>
      <c r="BF38">
        <v>91</v>
      </c>
      <c r="BG38">
        <v>79</v>
      </c>
      <c r="BH38">
        <v>70</v>
      </c>
      <c r="BI38">
        <v>60</v>
      </c>
      <c r="BJ38">
        <v>54</v>
      </c>
      <c r="BK38">
        <v>54</v>
      </c>
      <c r="BL38">
        <v>54</v>
      </c>
      <c r="BN38">
        <v>250</v>
      </c>
      <c r="BO38" t="s">
        <v>283</v>
      </c>
      <c r="BP38">
        <v>56</v>
      </c>
      <c r="BQ38">
        <v>46</v>
      </c>
      <c r="BR38">
        <v>43</v>
      </c>
      <c r="BS38">
        <v>46</v>
      </c>
      <c r="BT38">
        <v>49</v>
      </c>
      <c r="BU38">
        <v>47</v>
      </c>
      <c r="BV38">
        <v>55</v>
      </c>
      <c r="BW38">
        <v>58</v>
      </c>
      <c r="BX38">
        <v>58</v>
      </c>
      <c r="BY38">
        <v>55</v>
      </c>
      <c r="BZ38">
        <v>51</v>
      </c>
      <c r="CA38">
        <v>42</v>
      </c>
      <c r="CB38">
        <v>33</v>
      </c>
      <c r="CD38">
        <v>250</v>
      </c>
      <c r="CE38" t="s">
        <v>283</v>
      </c>
      <c r="CF38">
        <v>56</v>
      </c>
      <c r="CG38">
        <v>62</v>
      </c>
      <c r="CH38">
        <v>66</v>
      </c>
      <c r="CI38">
        <v>53</v>
      </c>
      <c r="CJ38">
        <v>45</v>
      </c>
      <c r="CK38">
        <v>42</v>
      </c>
      <c r="CL38">
        <v>45</v>
      </c>
      <c r="CM38">
        <v>47</v>
      </c>
      <c r="CN38">
        <v>47</v>
      </c>
      <c r="CO38">
        <v>54</v>
      </c>
      <c r="CP38">
        <v>55</v>
      </c>
      <c r="CQ38">
        <v>56</v>
      </c>
      <c r="CR38">
        <v>53</v>
      </c>
      <c r="CT38">
        <v>250</v>
      </c>
      <c r="CU38" t="s">
        <v>283</v>
      </c>
      <c r="CV38">
        <v>53</v>
      </c>
      <c r="CW38">
        <v>51</v>
      </c>
      <c r="CX38">
        <v>52</v>
      </c>
      <c r="CY38">
        <v>59</v>
      </c>
      <c r="CZ38">
        <v>60</v>
      </c>
      <c r="DA38">
        <v>63</v>
      </c>
      <c r="DB38">
        <v>57</v>
      </c>
      <c r="DC38">
        <v>56</v>
      </c>
      <c r="DD38">
        <v>57</v>
      </c>
      <c r="DE38">
        <v>54</v>
      </c>
      <c r="DF38">
        <v>55</v>
      </c>
      <c r="DG38">
        <v>56</v>
      </c>
      <c r="DH38">
        <v>60</v>
      </c>
      <c r="DJ38">
        <v>250</v>
      </c>
      <c r="DK38" t="s">
        <v>283</v>
      </c>
      <c r="DL38">
        <v>944</v>
      </c>
      <c r="DM38">
        <v>901</v>
      </c>
      <c r="DN38">
        <v>865</v>
      </c>
      <c r="DO38">
        <v>832</v>
      </c>
      <c r="DP38">
        <v>798</v>
      </c>
      <c r="DQ38">
        <v>771</v>
      </c>
      <c r="DR38">
        <v>747</v>
      </c>
      <c r="DS38">
        <v>730</v>
      </c>
      <c r="DT38">
        <v>709</v>
      </c>
      <c r="DU38">
        <v>686</v>
      </c>
      <c r="DV38">
        <v>669</v>
      </c>
      <c r="DW38">
        <v>640</v>
      </c>
      <c r="DX38">
        <v>632</v>
      </c>
      <c r="DZ38">
        <v>250</v>
      </c>
      <c r="EA38" t="s">
        <v>283</v>
      </c>
      <c r="EB38">
        <v>316</v>
      </c>
      <c r="EC38">
        <v>333</v>
      </c>
      <c r="ED38">
        <v>344</v>
      </c>
      <c r="EE38">
        <v>346</v>
      </c>
      <c r="EF38">
        <v>349</v>
      </c>
      <c r="EG38">
        <v>348</v>
      </c>
      <c r="EH38">
        <v>344</v>
      </c>
      <c r="EI38">
        <v>343</v>
      </c>
      <c r="EJ38">
        <v>329</v>
      </c>
      <c r="EK38">
        <v>332</v>
      </c>
      <c r="EL38">
        <v>330</v>
      </c>
      <c r="EM38">
        <v>326</v>
      </c>
      <c r="EN38">
        <v>309</v>
      </c>
      <c r="EP38">
        <v>250</v>
      </c>
      <c r="EQ38" t="s">
        <v>283</v>
      </c>
      <c r="ER38">
        <v>181</v>
      </c>
      <c r="ES38">
        <v>183</v>
      </c>
      <c r="ET38">
        <v>179</v>
      </c>
      <c r="EU38">
        <v>190</v>
      </c>
      <c r="EV38">
        <v>200</v>
      </c>
      <c r="EW38">
        <v>210</v>
      </c>
      <c r="EX38">
        <v>212</v>
      </c>
      <c r="EY38">
        <v>214</v>
      </c>
      <c r="EZ38">
        <v>229</v>
      </c>
      <c r="FA38">
        <v>236</v>
      </c>
      <c r="FB38">
        <v>241</v>
      </c>
      <c r="FC38">
        <v>255</v>
      </c>
      <c r="FD38">
        <v>264</v>
      </c>
      <c r="FF38">
        <v>250</v>
      </c>
      <c r="FG38" t="s">
        <v>283</v>
      </c>
      <c r="FH38">
        <v>91</v>
      </c>
      <c r="FI38">
        <v>90</v>
      </c>
      <c r="FJ38">
        <v>92</v>
      </c>
      <c r="FK38">
        <v>88</v>
      </c>
      <c r="FL38">
        <v>86</v>
      </c>
      <c r="FM38">
        <v>84</v>
      </c>
      <c r="FN38">
        <v>90</v>
      </c>
      <c r="FO38">
        <v>87</v>
      </c>
      <c r="FP38">
        <v>90</v>
      </c>
      <c r="FQ38">
        <v>88</v>
      </c>
      <c r="FR38">
        <v>87</v>
      </c>
      <c r="FS38">
        <v>89</v>
      </c>
      <c r="FT38">
        <v>91</v>
      </c>
      <c r="FV38">
        <v>250</v>
      </c>
      <c r="FW38" t="s">
        <v>283</v>
      </c>
      <c r="FX38">
        <v>1910</v>
      </c>
      <c r="FY38">
        <v>1873</v>
      </c>
      <c r="FZ38">
        <v>1836</v>
      </c>
      <c r="GA38">
        <v>1802</v>
      </c>
      <c r="GB38">
        <v>1766</v>
      </c>
      <c r="GC38">
        <v>1735</v>
      </c>
      <c r="GD38">
        <v>1705</v>
      </c>
      <c r="GE38">
        <v>1678</v>
      </c>
      <c r="GF38">
        <v>1652</v>
      </c>
      <c r="GG38">
        <v>1627</v>
      </c>
      <c r="GH38">
        <v>1603</v>
      </c>
      <c r="GI38">
        <v>1578</v>
      </c>
      <c r="GJ38">
        <v>1555</v>
      </c>
      <c r="GL38">
        <v>250</v>
      </c>
      <c r="GM38" t="s">
        <v>283</v>
      </c>
      <c r="GN38">
        <v>20</v>
      </c>
      <c r="GO38">
        <v>17</v>
      </c>
      <c r="GP38">
        <v>17</v>
      </c>
      <c r="GQ38">
        <v>13</v>
      </c>
      <c r="GR38">
        <v>13</v>
      </c>
      <c r="GS38">
        <v>20</v>
      </c>
      <c r="GT38">
        <v>21</v>
      </c>
      <c r="GU38">
        <v>22</v>
      </c>
      <c r="GV38">
        <v>19</v>
      </c>
      <c r="GW38">
        <v>21</v>
      </c>
      <c r="GX38">
        <v>18</v>
      </c>
      <c r="GY38">
        <v>22</v>
      </c>
      <c r="GZ38">
        <v>22</v>
      </c>
      <c r="HA38">
        <v>23</v>
      </c>
      <c r="HB38">
        <v>28</v>
      </c>
      <c r="HC38">
        <v>28</v>
      </c>
      <c r="HD38">
        <v>20</v>
      </c>
      <c r="HE38">
        <v>26</v>
      </c>
      <c r="HF38">
        <v>30</v>
      </c>
      <c r="HG38">
        <v>34</v>
      </c>
      <c r="HH38">
        <v>21</v>
      </c>
      <c r="HI38">
        <v>23</v>
      </c>
      <c r="HJ38">
        <v>18</v>
      </c>
      <c r="HK38">
        <v>16</v>
      </c>
      <c r="HL38">
        <v>28</v>
      </c>
      <c r="HM38">
        <v>23</v>
      </c>
      <c r="HN38">
        <v>22</v>
      </c>
      <c r="HO38">
        <v>26</v>
      </c>
      <c r="HP38">
        <v>19</v>
      </c>
      <c r="HQ38">
        <v>20</v>
      </c>
      <c r="HR38">
        <v>16</v>
      </c>
      <c r="HS38">
        <v>21</v>
      </c>
      <c r="HT38">
        <v>19</v>
      </c>
      <c r="HU38">
        <v>16</v>
      </c>
      <c r="HV38">
        <v>21</v>
      </c>
      <c r="HW38">
        <v>14</v>
      </c>
      <c r="HX38">
        <v>10</v>
      </c>
      <c r="HY38">
        <v>19</v>
      </c>
      <c r="HZ38">
        <v>16</v>
      </c>
      <c r="IA38">
        <v>19</v>
      </c>
      <c r="IB38">
        <v>20</v>
      </c>
      <c r="IC38">
        <v>18</v>
      </c>
      <c r="ID38">
        <v>17</v>
      </c>
      <c r="IE38">
        <v>27</v>
      </c>
      <c r="IF38">
        <v>27</v>
      </c>
      <c r="IG38">
        <v>47</v>
      </c>
      <c r="IH38">
        <v>37</v>
      </c>
      <c r="II38">
        <v>42</v>
      </c>
      <c r="IJ38">
        <v>30</v>
      </c>
      <c r="IK38">
        <v>29</v>
      </c>
      <c r="IL38">
        <v>38</v>
      </c>
      <c r="IM38">
        <v>45</v>
      </c>
      <c r="IN38">
        <v>48</v>
      </c>
      <c r="IO38">
        <v>41</v>
      </c>
      <c r="IP38">
        <v>39</v>
      </c>
      <c r="IQ38">
        <v>50</v>
      </c>
      <c r="IR38">
        <v>38</v>
      </c>
      <c r="IS38">
        <v>38</v>
      </c>
      <c r="IT38">
        <v>50</v>
      </c>
      <c r="IU38">
        <v>29</v>
      </c>
      <c r="IV38">
        <v>36</v>
      </c>
      <c r="IW38">
        <v>37</v>
      </c>
      <c r="IX38">
        <v>43</v>
      </c>
      <c r="IY38">
        <v>38</v>
      </c>
      <c r="IZ38">
        <v>30</v>
      </c>
      <c r="JA38">
        <v>28</v>
      </c>
      <c r="JB38">
        <v>26</v>
      </c>
      <c r="JC38">
        <v>22</v>
      </c>
      <c r="JD38">
        <v>30</v>
      </c>
      <c r="JE38">
        <v>22</v>
      </c>
      <c r="JF38">
        <v>34</v>
      </c>
      <c r="JG38">
        <v>26</v>
      </c>
      <c r="JH38">
        <v>22</v>
      </c>
      <c r="JI38">
        <v>20</v>
      </c>
      <c r="JJ38">
        <v>30</v>
      </c>
      <c r="JK38">
        <v>21</v>
      </c>
      <c r="JL38">
        <v>22</v>
      </c>
      <c r="JM38">
        <v>22</v>
      </c>
      <c r="JN38">
        <v>25</v>
      </c>
      <c r="JO38">
        <v>22</v>
      </c>
      <c r="JP38">
        <v>23</v>
      </c>
      <c r="JQ38">
        <v>16</v>
      </c>
      <c r="JR38">
        <v>20</v>
      </c>
      <c r="JS38">
        <v>18</v>
      </c>
      <c r="JT38">
        <v>16</v>
      </c>
      <c r="JU38">
        <v>14</v>
      </c>
      <c r="JV38">
        <v>16</v>
      </c>
      <c r="JW38">
        <v>14</v>
      </c>
      <c r="JX38">
        <v>5</v>
      </c>
      <c r="JY38">
        <v>8</v>
      </c>
      <c r="JZ38">
        <v>2</v>
      </c>
      <c r="KA38">
        <v>0</v>
      </c>
      <c r="KB38">
        <v>10</v>
      </c>
      <c r="KC38">
        <v>3</v>
      </c>
      <c r="KD38">
        <v>3</v>
      </c>
      <c r="KE38">
        <v>1</v>
      </c>
      <c r="KF38">
        <v>0</v>
      </c>
      <c r="KG38">
        <v>0</v>
      </c>
      <c r="KH38">
        <v>0</v>
      </c>
      <c r="KI38">
        <v>0</v>
      </c>
      <c r="KJ38">
        <v>1</v>
      </c>
      <c r="KL38">
        <v>250</v>
      </c>
      <c r="KM38" t="s">
        <v>283</v>
      </c>
      <c r="KN38">
        <v>8</v>
      </c>
      <c r="KO38">
        <v>9</v>
      </c>
      <c r="KP38">
        <v>10</v>
      </c>
      <c r="KQ38">
        <v>17</v>
      </c>
      <c r="KR38">
        <v>22</v>
      </c>
      <c r="KS38">
        <v>20</v>
      </c>
      <c r="KT38">
        <v>22</v>
      </c>
      <c r="KU38">
        <v>24</v>
      </c>
      <c r="KV38">
        <v>18</v>
      </c>
      <c r="KW38">
        <v>17</v>
      </c>
      <c r="KX38">
        <v>14</v>
      </c>
      <c r="KY38">
        <v>19</v>
      </c>
      <c r="KZ38">
        <v>13</v>
      </c>
      <c r="LA38">
        <v>11</v>
      </c>
      <c r="LB38">
        <v>22</v>
      </c>
      <c r="LC38">
        <v>23</v>
      </c>
      <c r="LD38">
        <v>25</v>
      </c>
      <c r="LE38">
        <v>17</v>
      </c>
      <c r="LF38">
        <v>14</v>
      </c>
      <c r="LG38">
        <v>12</v>
      </c>
      <c r="LH38">
        <v>12</v>
      </c>
      <c r="LI38">
        <v>6</v>
      </c>
      <c r="LJ38">
        <v>10</v>
      </c>
      <c r="LK38">
        <v>13</v>
      </c>
      <c r="LL38">
        <v>13</v>
      </c>
      <c r="LM38">
        <v>8</v>
      </c>
      <c r="LN38">
        <v>8</v>
      </c>
      <c r="LO38">
        <v>18</v>
      </c>
      <c r="LP38">
        <v>18</v>
      </c>
      <c r="LQ38">
        <v>10</v>
      </c>
      <c r="LR38">
        <v>14</v>
      </c>
      <c r="LS38">
        <v>11</v>
      </c>
      <c r="LT38">
        <v>15</v>
      </c>
      <c r="LU38">
        <v>26</v>
      </c>
      <c r="LV38">
        <v>18</v>
      </c>
      <c r="LW38">
        <v>25</v>
      </c>
      <c r="LX38">
        <v>27</v>
      </c>
      <c r="LY38">
        <v>17</v>
      </c>
      <c r="LZ38">
        <v>22</v>
      </c>
      <c r="MA38">
        <v>11</v>
      </c>
      <c r="MB38">
        <v>20</v>
      </c>
      <c r="MC38">
        <v>15</v>
      </c>
      <c r="MD38">
        <v>19</v>
      </c>
      <c r="ME38">
        <v>17</v>
      </c>
      <c r="MF38">
        <v>12</v>
      </c>
      <c r="MG38">
        <v>11</v>
      </c>
      <c r="MH38">
        <v>21</v>
      </c>
      <c r="MI38">
        <v>14</v>
      </c>
      <c r="MJ38">
        <v>14</v>
      </c>
      <c r="MK38">
        <v>24</v>
      </c>
      <c r="ML38">
        <v>20</v>
      </c>
      <c r="MM38">
        <v>17</v>
      </c>
      <c r="MN38">
        <v>31</v>
      </c>
      <c r="MO38">
        <v>22</v>
      </c>
      <c r="MP38">
        <v>46</v>
      </c>
      <c r="MQ38">
        <v>34</v>
      </c>
      <c r="MR38">
        <v>41</v>
      </c>
      <c r="MS38">
        <v>34</v>
      </c>
      <c r="MT38">
        <v>28</v>
      </c>
      <c r="MU38">
        <v>36</v>
      </c>
      <c r="MV38">
        <v>36</v>
      </c>
      <c r="MW38">
        <v>44</v>
      </c>
      <c r="MX38">
        <v>39</v>
      </c>
      <c r="MY38">
        <v>40</v>
      </c>
      <c r="MZ38">
        <v>48</v>
      </c>
      <c r="NA38">
        <v>34</v>
      </c>
      <c r="NB38">
        <v>31</v>
      </c>
      <c r="NC38">
        <v>47</v>
      </c>
      <c r="ND38">
        <v>25</v>
      </c>
      <c r="NE38">
        <v>33</v>
      </c>
      <c r="NF38">
        <v>34</v>
      </c>
      <c r="NG38">
        <v>34</v>
      </c>
      <c r="NH38">
        <v>30</v>
      </c>
      <c r="NI38">
        <v>24</v>
      </c>
      <c r="NJ38">
        <v>24</v>
      </c>
      <c r="NK38">
        <v>20</v>
      </c>
      <c r="NL38">
        <v>18</v>
      </c>
      <c r="NM38">
        <v>23</v>
      </c>
      <c r="NN38">
        <v>16</v>
      </c>
      <c r="NO38">
        <v>29</v>
      </c>
      <c r="NP38">
        <v>14</v>
      </c>
      <c r="NQ38">
        <v>16</v>
      </c>
      <c r="NR38">
        <v>12</v>
      </c>
      <c r="NS38">
        <v>19</v>
      </c>
      <c r="NT38">
        <v>14</v>
      </c>
      <c r="NU38">
        <v>11</v>
      </c>
      <c r="NV38">
        <v>16</v>
      </c>
      <c r="NW38">
        <v>13</v>
      </c>
      <c r="NX38">
        <v>9</v>
      </c>
      <c r="NY38">
        <v>13</v>
      </c>
      <c r="NZ38">
        <v>3</v>
      </c>
      <c r="OA38">
        <v>8</v>
      </c>
      <c r="OB38">
        <v>3</v>
      </c>
      <c r="OC38">
        <v>2</v>
      </c>
      <c r="OD38">
        <v>5</v>
      </c>
      <c r="OE38">
        <v>3</v>
      </c>
      <c r="OF38">
        <v>4</v>
      </c>
      <c r="OG38">
        <v>0</v>
      </c>
      <c r="OH38">
        <v>0</v>
      </c>
      <c r="OI38">
        <v>0</v>
      </c>
      <c r="OJ38">
        <v>1</v>
      </c>
      <c r="OL38">
        <v>250</v>
      </c>
      <c r="OM38" t="s">
        <v>283</v>
      </c>
      <c r="ON38">
        <v>8</v>
      </c>
      <c r="OO38">
        <v>9</v>
      </c>
      <c r="OP38">
        <v>7</v>
      </c>
      <c r="OQ38">
        <v>9</v>
      </c>
      <c r="OR38">
        <v>9</v>
      </c>
      <c r="OS38">
        <v>9</v>
      </c>
      <c r="OT38">
        <v>8</v>
      </c>
      <c r="OU38">
        <v>9</v>
      </c>
      <c r="OV38">
        <v>9</v>
      </c>
      <c r="OW38">
        <v>9</v>
      </c>
      <c r="OX38">
        <v>9</v>
      </c>
      <c r="OY38">
        <v>9</v>
      </c>
      <c r="OZ38">
        <v>9</v>
      </c>
      <c r="PA38">
        <v>8</v>
      </c>
      <c r="PB38">
        <v>10</v>
      </c>
      <c r="PC38">
        <v>15</v>
      </c>
      <c r="PD38">
        <v>18</v>
      </c>
      <c r="PE38">
        <v>17</v>
      </c>
      <c r="PF38">
        <v>18</v>
      </c>
      <c r="PG38">
        <v>16</v>
      </c>
      <c r="PH38">
        <v>12</v>
      </c>
      <c r="PI38">
        <v>11</v>
      </c>
      <c r="PJ38">
        <v>10</v>
      </c>
      <c r="PK38">
        <v>11</v>
      </c>
      <c r="PL38">
        <v>9</v>
      </c>
      <c r="PM38">
        <v>10</v>
      </c>
      <c r="PN38">
        <v>11</v>
      </c>
      <c r="PO38">
        <v>12</v>
      </c>
      <c r="PP38">
        <v>13</v>
      </c>
      <c r="PQ38">
        <v>13</v>
      </c>
      <c r="PR38">
        <v>13</v>
      </c>
      <c r="PS38">
        <v>11</v>
      </c>
      <c r="PT38">
        <v>13</v>
      </c>
      <c r="PU38">
        <v>13</v>
      </c>
      <c r="PV38">
        <v>12</v>
      </c>
      <c r="PW38">
        <v>15</v>
      </c>
      <c r="PX38">
        <v>15</v>
      </c>
      <c r="PY38">
        <v>13</v>
      </c>
      <c r="PZ38">
        <v>13</v>
      </c>
      <c r="QA38">
        <v>16</v>
      </c>
      <c r="QB38">
        <v>14</v>
      </c>
      <c r="QC38">
        <v>12</v>
      </c>
      <c r="QD38">
        <v>13</v>
      </c>
      <c r="QE38">
        <v>11</v>
      </c>
      <c r="QF38">
        <v>14</v>
      </c>
      <c r="QG38">
        <v>20</v>
      </c>
      <c r="QH38">
        <v>16</v>
      </c>
      <c r="QI38">
        <v>20</v>
      </c>
      <c r="QJ38">
        <v>22</v>
      </c>
      <c r="QK38">
        <v>16</v>
      </c>
      <c r="QL38">
        <v>20</v>
      </c>
      <c r="QM38">
        <v>13</v>
      </c>
      <c r="QN38">
        <v>19</v>
      </c>
      <c r="QO38">
        <v>16</v>
      </c>
      <c r="QP38">
        <v>20</v>
      </c>
      <c r="QQ38">
        <v>19</v>
      </c>
      <c r="QR38">
        <v>14</v>
      </c>
      <c r="QS38">
        <v>14</v>
      </c>
      <c r="QT38">
        <v>19</v>
      </c>
      <c r="QU38">
        <v>15</v>
      </c>
      <c r="QV38">
        <v>16</v>
      </c>
      <c r="QW38">
        <v>23</v>
      </c>
      <c r="QX38">
        <v>19</v>
      </c>
      <c r="QY38">
        <v>17</v>
      </c>
      <c r="QZ38">
        <v>28</v>
      </c>
      <c r="RA38">
        <v>23</v>
      </c>
      <c r="RB38">
        <v>39</v>
      </c>
      <c r="RC38">
        <v>29</v>
      </c>
      <c r="RD38">
        <v>35</v>
      </c>
      <c r="RE38">
        <v>29</v>
      </c>
      <c r="RF38">
        <v>25</v>
      </c>
      <c r="RG38">
        <v>31</v>
      </c>
      <c r="RH38">
        <v>30</v>
      </c>
      <c r="RI38">
        <v>37</v>
      </c>
      <c r="RJ38">
        <v>31</v>
      </c>
      <c r="RK38">
        <v>32</v>
      </c>
      <c r="RL38">
        <v>38</v>
      </c>
      <c r="RM38">
        <v>27</v>
      </c>
      <c r="RN38">
        <v>24</v>
      </c>
      <c r="RO38">
        <v>35</v>
      </c>
      <c r="RP38">
        <v>18</v>
      </c>
      <c r="RQ38">
        <v>25</v>
      </c>
      <c r="RR38">
        <v>23</v>
      </c>
      <c r="RS38">
        <v>23</v>
      </c>
      <c r="RT38">
        <v>19</v>
      </c>
      <c r="RU38">
        <v>14</v>
      </c>
      <c r="RV38">
        <v>13</v>
      </c>
      <c r="RW38">
        <v>10</v>
      </c>
      <c r="RX38">
        <v>9</v>
      </c>
      <c r="RY38">
        <v>10</v>
      </c>
      <c r="RZ38">
        <v>5</v>
      </c>
      <c r="SA38">
        <v>10</v>
      </c>
      <c r="SB38">
        <v>4</v>
      </c>
      <c r="SC38">
        <v>4</v>
      </c>
      <c r="SD38">
        <v>2</v>
      </c>
      <c r="SE38">
        <v>4</v>
      </c>
      <c r="SF38">
        <v>2</v>
      </c>
      <c r="SG38">
        <v>0</v>
      </c>
      <c r="SH38">
        <v>2</v>
      </c>
      <c r="SI38">
        <v>0</v>
      </c>
      <c r="SJ38">
        <v>2</v>
      </c>
      <c r="SL38">
        <v>250</v>
      </c>
      <c r="SM38" t="s">
        <v>283</v>
      </c>
      <c r="SN38">
        <v>0</v>
      </c>
      <c r="SO38">
        <v>-25648.167539267015</v>
      </c>
      <c r="SP38">
        <v>-51296.335078534044</v>
      </c>
      <c r="SQ38">
        <v>-74864.921465968597</v>
      </c>
      <c r="SR38">
        <v>-99819.895287958134</v>
      </c>
      <c r="SS38">
        <v>-121308.90052356022</v>
      </c>
      <c r="ST38">
        <v>-142104.71204188484</v>
      </c>
      <c r="SU38">
        <v>-160820.94240837698</v>
      </c>
      <c r="SV38">
        <v>-178843.97905759164</v>
      </c>
      <c r="SW38">
        <v>-196173.82198952881</v>
      </c>
      <c r="SX38">
        <v>-212810.47120418851</v>
      </c>
      <c r="SY38">
        <v>-230140.31413612567</v>
      </c>
      <c r="SZ38">
        <v>-246083.76963350788</v>
      </c>
      <c r="TA38">
        <v>0</v>
      </c>
      <c r="TB38">
        <v>-81846.723044397455</v>
      </c>
      <c r="TC38">
        <v>-155080.33826638479</v>
      </c>
      <c r="TD38">
        <v>-224492.600422833</v>
      </c>
      <c r="TE38">
        <v>-256243.1289640592</v>
      </c>
      <c r="TF38">
        <v>-261288.58350951376</v>
      </c>
      <c r="TG38">
        <v>-266334.03805496829</v>
      </c>
      <c r="TH38">
        <v>-267811.83932346723</v>
      </c>
      <c r="TI38">
        <v>-274335.09513742069</v>
      </c>
      <c r="TJ38">
        <v>-280858.35095137416</v>
      </c>
      <c r="TK38">
        <v>-287381.60676532763</v>
      </c>
      <c r="TL38">
        <v>-293904.86257928109</v>
      </c>
      <c r="TM38">
        <v>-298950.31712473562</v>
      </c>
      <c r="TN38">
        <v>0</v>
      </c>
      <c r="TO38">
        <v>-33670.807453416157</v>
      </c>
      <c r="TP38">
        <v>-78565.217391304366</v>
      </c>
      <c r="TQ38">
        <v>11223.602484472023</v>
      </c>
      <c r="TR38">
        <v>11223.602484472023</v>
      </c>
      <c r="TS38">
        <v>-101012.42236024847</v>
      </c>
      <c r="TT38">
        <v>-168354.03726708074</v>
      </c>
      <c r="TU38">
        <v>-269366.45962732914</v>
      </c>
      <c r="TV38">
        <v>-370378.8819875776</v>
      </c>
      <c r="TW38">
        <v>-516285.7142857142</v>
      </c>
      <c r="TX38">
        <v>-628521.7391304347</v>
      </c>
      <c r="TY38">
        <v>-729534.16149068309</v>
      </c>
      <c r="TZ38">
        <v>-830546.58385093149</v>
      </c>
      <c r="UA38">
        <v>0</v>
      </c>
      <c r="UB38">
        <v>-1662.0345060053469</v>
      </c>
      <c r="UC38">
        <v>-2736.5690120106924</v>
      </c>
      <c r="UD38">
        <v>-10504.482544080007</v>
      </c>
      <c r="UE38">
        <v>-18412.129298576885</v>
      </c>
      <c r="UF38">
        <v>-22868.625251969628</v>
      </c>
      <c r="UG38">
        <v>-28421.606291778317</v>
      </c>
      <c r="UH38">
        <v>-31959.245986094284</v>
      </c>
      <c r="UI38">
        <v>-33016.480952604543</v>
      </c>
      <c r="UJ38">
        <v>-31558.717981827987</v>
      </c>
      <c r="UK38">
        <v>-32977.236702207927</v>
      </c>
      <c r="UL38">
        <v>-34456.973731431375</v>
      </c>
      <c r="UM38">
        <v>-37455.69790978395</v>
      </c>
      <c r="UN38">
        <v>0</v>
      </c>
      <c r="UO38">
        <v>-34409.332442022111</v>
      </c>
      <c r="UP38">
        <v>-63445.383049560027</v>
      </c>
      <c r="UQ38">
        <v>-90874.045714682288</v>
      </c>
      <c r="UR38">
        <v>-119727.72198665804</v>
      </c>
      <c r="US38">
        <v>-140169.77804402143</v>
      </c>
      <c r="UT38">
        <v>-151095.36401189285</v>
      </c>
      <c r="UU38">
        <v>-190986.56570444501</v>
      </c>
      <c r="UV38">
        <v>-196316.83042234168</v>
      </c>
      <c r="UW38">
        <v>-218666.99026143961</v>
      </c>
      <c r="UX38">
        <v>-243101.43377001898</v>
      </c>
      <c r="UY38">
        <v>-241996.81758459238</v>
      </c>
      <c r="UZ38">
        <v>-257379.14245348488</v>
      </c>
      <c r="VA38">
        <v>0</v>
      </c>
      <c r="VB38">
        <v>-32238.112735431409</v>
      </c>
      <c r="VC38">
        <v>-71872.117980226933</v>
      </c>
      <c r="VD38">
        <v>-102859.53934460746</v>
      </c>
      <c r="VE38">
        <v>-133562.50201057165</v>
      </c>
      <c r="VF38">
        <v>-159703.08558212378</v>
      </c>
      <c r="VG38">
        <v>-188183.59912128485</v>
      </c>
      <c r="VH38">
        <v>-215633.05994702724</v>
      </c>
      <c r="VI38">
        <v>-234647.45308904996</v>
      </c>
      <c r="VJ38">
        <v>-252644.34948953122</v>
      </c>
      <c r="VK38">
        <v>-274781.20751051448</v>
      </c>
      <c r="VL38">
        <v>-288409.97109091701</v>
      </c>
      <c r="VM38">
        <v>-313933.26472599606</v>
      </c>
      <c r="VN38">
        <v>0</v>
      </c>
      <c r="VO38">
        <v>13330.230584735764</v>
      </c>
      <c r="VP38">
        <v>27235.814124497083</v>
      </c>
      <c r="VQ38">
        <v>32646.551312774845</v>
      </c>
      <c r="VR38">
        <v>55281.141169356721</v>
      </c>
      <c r="VS38">
        <v>74183.021345622124</v>
      </c>
      <c r="VT38">
        <v>139200.33770338836</v>
      </c>
      <c r="VU38">
        <v>115779.85321581044</v>
      </c>
      <c r="VV38">
        <v>193791.29582867597</v>
      </c>
      <c r="VW38">
        <v>204323.16149895359</v>
      </c>
      <c r="VX38">
        <v>212397.1404212605</v>
      </c>
      <c r="VY38">
        <v>285292.80291043065</v>
      </c>
      <c r="VZ38">
        <v>326257.34709416871</v>
      </c>
      <c r="WA38">
        <v>0</v>
      </c>
      <c r="WB38">
        <v>-22070.766454978824</v>
      </c>
      <c r="WC38">
        <v>-40769.085490795529</v>
      </c>
      <c r="WD38">
        <v>-58920.31913627711</v>
      </c>
      <c r="WE38">
        <v>-79655.817806523206</v>
      </c>
      <c r="WF38">
        <v>-96272.451197087663</v>
      </c>
      <c r="WG38">
        <v>-108918.84636286738</v>
      </c>
      <c r="WH38">
        <v>-126454.36103978225</v>
      </c>
      <c r="WI38">
        <v>-137466.0033986395</v>
      </c>
      <c r="WJ38">
        <v>-151905.30458988078</v>
      </c>
      <c r="WK38">
        <v>-165909.24115260161</v>
      </c>
      <c r="WL38">
        <v>-175914.29872022133</v>
      </c>
      <c r="WM38">
        <v>-186997.03174700393</v>
      </c>
      <c r="WN38">
        <v>0</v>
      </c>
      <c r="WO38">
        <v>-218215.71359078257</v>
      </c>
      <c r="WP38">
        <v>-436529.23214431934</v>
      </c>
      <c r="WQ38">
        <v>-518645.75483120157</v>
      </c>
      <c r="WR38">
        <v>-640916.45170051837</v>
      </c>
      <c r="WS38">
        <v>-828440.82512290275</v>
      </c>
      <c r="WT38">
        <v>-914211.86544836871</v>
      </c>
      <c r="WU38">
        <v>-1147252.6208207116</v>
      </c>
      <c r="WV38">
        <v>-1231213.42821655</v>
      </c>
      <c r="WW38">
        <v>-1443770.0880503433</v>
      </c>
      <c r="WX38">
        <v>-1633085.7958140334</v>
      </c>
      <c r="WY38">
        <v>-1709064.5964228213</v>
      </c>
      <c r="WZ38">
        <v>-1845088.4603512755</v>
      </c>
      <c r="XA38">
        <v>250</v>
      </c>
      <c r="XB38" t="s">
        <v>283</v>
      </c>
      <c r="XC38">
        <v>0</v>
      </c>
      <c r="XD38">
        <v>0</v>
      </c>
      <c r="XE38">
        <v>0</v>
      </c>
      <c r="XF38">
        <v>0</v>
      </c>
      <c r="XG38">
        <v>0</v>
      </c>
      <c r="XH38">
        <v>0</v>
      </c>
      <c r="XI38">
        <v>0</v>
      </c>
      <c r="XJ38">
        <v>0</v>
      </c>
      <c r="XK38">
        <v>0</v>
      </c>
      <c r="XL38">
        <v>0</v>
      </c>
      <c r="XM38">
        <v>0</v>
      </c>
      <c r="XN38">
        <v>0</v>
      </c>
      <c r="XO38">
        <v>0</v>
      </c>
      <c r="XP38">
        <v>0</v>
      </c>
      <c r="XQ38">
        <v>0</v>
      </c>
      <c r="XR38">
        <v>0</v>
      </c>
      <c r="XS38">
        <v>0</v>
      </c>
      <c r="XT38">
        <v>0</v>
      </c>
      <c r="XU38">
        <v>0</v>
      </c>
      <c r="XV38">
        <v>0</v>
      </c>
      <c r="XW38">
        <v>0</v>
      </c>
      <c r="XX38">
        <v>0</v>
      </c>
      <c r="XY38">
        <v>0</v>
      </c>
      <c r="XZ38">
        <v>0</v>
      </c>
      <c r="YA38">
        <v>0</v>
      </c>
      <c r="YB38">
        <v>0</v>
      </c>
      <c r="YC38">
        <v>0</v>
      </c>
      <c r="YD38">
        <v>0</v>
      </c>
      <c r="YE38">
        <v>0</v>
      </c>
      <c r="YF38">
        <v>89788.819875776389</v>
      </c>
      <c r="YG38">
        <v>89788.819875776389</v>
      </c>
      <c r="YH38">
        <v>89788.819875776389</v>
      </c>
      <c r="YI38">
        <v>89788.819875776389</v>
      </c>
      <c r="YJ38">
        <v>89788.819875776389</v>
      </c>
      <c r="YK38">
        <v>89788.819875776389</v>
      </c>
      <c r="YL38">
        <v>89788.819875776389</v>
      </c>
      <c r="YM38">
        <v>89788.819875776389</v>
      </c>
      <c r="YN38">
        <v>89788.819875776389</v>
      </c>
      <c r="YO38">
        <v>89788.819875776389</v>
      </c>
      <c r="YP38">
        <v>0</v>
      </c>
      <c r="YQ38">
        <v>0</v>
      </c>
      <c r="YR38">
        <v>0</v>
      </c>
      <c r="YS38">
        <v>0</v>
      </c>
      <c r="YT38">
        <v>0</v>
      </c>
      <c r="YU38">
        <v>0</v>
      </c>
      <c r="YV38">
        <v>0</v>
      </c>
      <c r="YW38">
        <v>0</v>
      </c>
      <c r="YX38">
        <v>0</v>
      </c>
      <c r="YY38">
        <v>1457.7629707765541</v>
      </c>
      <c r="YZ38">
        <v>1457.7629707765541</v>
      </c>
      <c r="ZA38">
        <v>1457.7629707765541</v>
      </c>
      <c r="ZB38">
        <v>1457.7629707765541</v>
      </c>
      <c r="ZC38">
        <v>0</v>
      </c>
      <c r="ZD38">
        <v>0</v>
      </c>
      <c r="ZE38">
        <v>0</v>
      </c>
      <c r="ZF38">
        <v>0</v>
      </c>
      <c r="ZG38">
        <v>0</v>
      </c>
      <c r="ZH38">
        <v>0</v>
      </c>
      <c r="ZI38">
        <v>0</v>
      </c>
      <c r="ZJ38">
        <v>0</v>
      </c>
      <c r="ZK38">
        <v>0</v>
      </c>
      <c r="ZL38">
        <v>0</v>
      </c>
      <c r="ZM38">
        <v>0</v>
      </c>
      <c r="ZN38">
        <v>1104.6161854265811</v>
      </c>
      <c r="ZO38">
        <v>1104.6161854265811</v>
      </c>
      <c r="ZP38">
        <v>0</v>
      </c>
      <c r="ZQ38">
        <v>0</v>
      </c>
      <c r="ZR38">
        <v>0</v>
      </c>
      <c r="ZS38">
        <v>0</v>
      </c>
      <c r="ZT38">
        <v>0</v>
      </c>
      <c r="ZU38">
        <v>0</v>
      </c>
      <c r="ZV38">
        <v>0</v>
      </c>
      <c r="ZW38">
        <v>0</v>
      </c>
      <c r="ZX38">
        <v>0</v>
      </c>
      <c r="ZY38">
        <v>0</v>
      </c>
      <c r="ZZ38">
        <v>0</v>
      </c>
      <c r="AAA38">
        <v>0</v>
      </c>
      <c r="AAB38">
        <v>0</v>
      </c>
      <c r="AAC38">
        <v>0</v>
      </c>
      <c r="AAD38">
        <v>13330.230584735764</v>
      </c>
      <c r="AAE38">
        <v>27235.814124497083</v>
      </c>
      <c r="AAF38">
        <v>32646.551312774845</v>
      </c>
      <c r="AAG38">
        <v>55281.141169356721</v>
      </c>
      <c r="AAH38">
        <v>74183.021345622124</v>
      </c>
      <c r="AAI38">
        <v>139200.33770338836</v>
      </c>
      <c r="AAJ38">
        <v>139200.33770338836</v>
      </c>
      <c r="AAK38">
        <v>217211.78031625389</v>
      </c>
      <c r="AAL38">
        <v>227743.64598653151</v>
      </c>
      <c r="AAM38">
        <v>235817.62490883842</v>
      </c>
      <c r="AAN38">
        <v>308713.28739800857</v>
      </c>
      <c r="AAO38">
        <v>349677.83158174664</v>
      </c>
      <c r="AAP38">
        <v>0</v>
      </c>
      <c r="AAQ38">
        <v>0</v>
      </c>
      <c r="AAR38">
        <v>0</v>
      </c>
      <c r="AAS38">
        <v>0</v>
      </c>
      <c r="AAT38">
        <v>0</v>
      </c>
      <c r="AAU38">
        <v>0</v>
      </c>
      <c r="AAV38">
        <v>0</v>
      </c>
      <c r="AAW38">
        <v>0</v>
      </c>
      <c r="AAX38">
        <v>0</v>
      </c>
      <c r="AAY38">
        <v>0</v>
      </c>
      <c r="AAZ38">
        <v>0</v>
      </c>
      <c r="ABA38">
        <v>0</v>
      </c>
      <c r="ABB38">
        <v>0</v>
      </c>
      <c r="ABC38">
        <v>0</v>
      </c>
      <c r="ABD38">
        <v>13330.230584735764</v>
      </c>
      <c r="ABE38">
        <v>27235.814124497083</v>
      </c>
      <c r="ABF38">
        <v>122435.37118855123</v>
      </c>
      <c r="ABG38">
        <v>145069.96104513312</v>
      </c>
      <c r="ABH38">
        <v>163971.8412213985</v>
      </c>
      <c r="ABI38">
        <v>228989.15757916475</v>
      </c>
      <c r="ABJ38">
        <v>228989.15757916475</v>
      </c>
      <c r="ABK38">
        <v>307000.60019203031</v>
      </c>
      <c r="ABL38">
        <v>318990.22883308446</v>
      </c>
      <c r="ABM38">
        <v>327064.20775539137</v>
      </c>
      <c r="ABN38">
        <v>401064.48642998812</v>
      </c>
      <c r="ABO38">
        <v>442029.03061372618</v>
      </c>
      <c r="ABQ38">
        <v>250</v>
      </c>
      <c r="ABR38" t="s">
        <v>283</v>
      </c>
      <c r="ABS38">
        <v>0</v>
      </c>
      <c r="ABT38">
        <v>-13625.763951551573</v>
      </c>
      <c r="ABU38">
        <v>-27444.879109618021</v>
      </c>
      <c r="ABV38">
        <v>-39637.167104128865</v>
      </c>
      <c r="ABW38">
        <v>-52826.984306023922</v>
      </c>
      <c r="ABX38">
        <v>-64853.774664863857</v>
      </c>
      <c r="ABY38">
        <v>-76387.92936621877</v>
      </c>
      <c r="ABZ38">
        <v>-87186.818440282688</v>
      </c>
      <c r="ACA38">
        <v>-98049.193384038037</v>
      </c>
      <c r="ACB38">
        <v>-109233.54629229862</v>
      </c>
      <c r="ACC38">
        <v>-119986.77217968967</v>
      </c>
      <c r="ACD38">
        <v>-131415.25720565426</v>
      </c>
      <c r="ACE38">
        <v>-142127.57377650568</v>
      </c>
      <c r="ACG38">
        <v>250</v>
      </c>
      <c r="ACH38" t="s">
        <v>283</v>
      </c>
      <c r="ACI38">
        <v>611</v>
      </c>
      <c r="ACJ38">
        <v>13577</v>
      </c>
      <c r="ACK38">
        <v>4.5002577889077112E-2</v>
      </c>
      <c r="ACM38">
        <v>250</v>
      </c>
      <c r="ACN38" t="s">
        <v>283</v>
      </c>
      <c r="ACO38">
        <v>13</v>
      </c>
      <c r="ACP38">
        <v>9</v>
      </c>
      <c r="ACQ38">
        <v>6</v>
      </c>
      <c r="ACR38">
        <v>14</v>
      </c>
      <c r="ACS38">
        <v>40</v>
      </c>
      <c r="ACT38">
        <v>43</v>
      </c>
      <c r="ACU38">
        <v>25</v>
      </c>
      <c r="ACV38">
        <v>7</v>
      </c>
      <c r="ACW38">
        <v>9</v>
      </c>
      <c r="ACX38">
        <v>10</v>
      </c>
      <c r="ACY38">
        <v>10</v>
      </c>
      <c r="ACZ38">
        <v>7</v>
      </c>
      <c r="ADA38">
        <v>10</v>
      </c>
      <c r="ADB38">
        <v>6</v>
      </c>
      <c r="ADC38">
        <v>3</v>
      </c>
      <c r="ADD38">
        <v>3</v>
      </c>
      <c r="ADF38">
        <v>250</v>
      </c>
      <c r="ADG38" t="s">
        <v>283</v>
      </c>
      <c r="ADH38">
        <v>10</v>
      </c>
      <c r="ADI38">
        <v>11</v>
      </c>
      <c r="ADJ38">
        <v>6</v>
      </c>
      <c r="ADK38">
        <v>40</v>
      </c>
      <c r="ADL38">
        <v>61</v>
      </c>
      <c r="ADM38">
        <v>38</v>
      </c>
      <c r="ADN38">
        <v>27</v>
      </c>
      <c r="ADO38">
        <v>12</v>
      </c>
      <c r="ADP38">
        <v>8</v>
      </c>
      <c r="ADQ38">
        <v>10</v>
      </c>
      <c r="ADR38">
        <v>15</v>
      </c>
      <c r="ADS38">
        <v>16</v>
      </c>
      <c r="ADT38">
        <v>14</v>
      </c>
      <c r="ADU38">
        <v>4</v>
      </c>
      <c r="ADV38">
        <v>4</v>
      </c>
      <c r="ADW38">
        <v>15</v>
      </c>
      <c r="ADY38">
        <v>250</v>
      </c>
      <c r="ADZ38" t="s">
        <v>283</v>
      </c>
      <c r="AEA38">
        <v>3</v>
      </c>
      <c r="AEB38">
        <v>-2</v>
      </c>
      <c r="AEC38">
        <v>0</v>
      </c>
      <c r="AED38">
        <v>-26</v>
      </c>
      <c r="AEE38">
        <v>-21</v>
      </c>
      <c r="AEF38">
        <v>5</v>
      </c>
      <c r="AEG38">
        <v>-2</v>
      </c>
      <c r="AEH38">
        <v>-5</v>
      </c>
      <c r="AEI38">
        <v>1</v>
      </c>
      <c r="AEJ38">
        <v>0</v>
      </c>
      <c r="AEK38">
        <v>-5</v>
      </c>
      <c r="AEL38">
        <v>-9</v>
      </c>
      <c r="AEM38">
        <v>-4</v>
      </c>
      <c r="AEN38">
        <v>2</v>
      </c>
      <c r="AEO38">
        <v>-1</v>
      </c>
      <c r="AEP38">
        <v>-12</v>
      </c>
      <c r="AER38">
        <v>250</v>
      </c>
      <c r="AES38" t="s">
        <v>283</v>
      </c>
      <c r="AET38">
        <v>7906.8931728762</v>
      </c>
      <c r="AEU38">
        <v>7976.0949989631572</v>
      </c>
      <c r="AEV38">
        <v>9826.5087877830338</v>
      </c>
      <c r="AEW38">
        <v>5046.6810946539563</v>
      </c>
      <c r="AEX38">
        <v>1265.4211668581465</v>
      </c>
      <c r="AEY38">
        <v>3582.2222421269644</v>
      </c>
      <c r="AEZ38">
        <v>4247.8858934895406</v>
      </c>
      <c r="AFA38">
        <v>4545.6199686010668</v>
      </c>
      <c r="AFB38">
        <v>4947.3533399951393</v>
      </c>
      <c r="AFC38">
        <v>6210.8378335248135</v>
      </c>
      <c r="AFD38">
        <v>5564.7076592328749</v>
      </c>
      <c r="AFE38">
        <v>5213.6404989069588</v>
      </c>
      <c r="AFF38">
        <v>4382.8603330775059</v>
      </c>
      <c r="AFG38">
        <v>4192.148684858772</v>
      </c>
      <c r="AFH38">
        <v>4266.7035838351048</v>
      </c>
      <c r="AFI38">
        <v>14713.860777540855</v>
      </c>
      <c r="AFK38">
        <v>250</v>
      </c>
      <c r="AFL38" t="s">
        <v>283</v>
      </c>
      <c r="AFM38">
        <v>10693.366279551599</v>
      </c>
      <c r="AFN38">
        <v>13175.516387997259</v>
      </c>
      <c r="AFO38">
        <v>15322.883549794013</v>
      </c>
      <c r="AFP38">
        <v>6575.6204383318227</v>
      </c>
      <c r="AFQ38">
        <v>3995.6965461779641</v>
      </c>
      <c r="AFR38">
        <v>3878.1965461779641</v>
      </c>
      <c r="AFS38">
        <v>3878.1965461779641</v>
      </c>
      <c r="AFT38">
        <v>3878.1965461779641</v>
      </c>
      <c r="AFU38">
        <v>3878.1965461779641</v>
      </c>
      <c r="AFV38">
        <v>3878.1965461779641</v>
      </c>
      <c r="AFW38">
        <v>3102.8541643091421</v>
      </c>
      <c r="AFX38">
        <v>3102.8541643091421</v>
      </c>
      <c r="AFY38">
        <v>3102.8541643091421</v>
      </c>
      <c r="AFZ38">
        <v>5211.8058284811395</v>
      </c>
      <c r="AGA38">
        <v>5211.8058284811395</v>
      </c>
      <c r="AGB38">
        <v>14667.406298439655</v>
      </c>
      <c r="AGD38">
        <v>250</v>
      </c>
      <c r="AGE38" t="s">
        <v>283</v>
      </c>
      <c r="AGF38">
        <v>-2786.4731066753993</v>
      </c>
      <c r="AGG38">
        <v>-5199.4213890341016</v>
      </c>
      <c r="AGH38">
        <v>-5496.3747620109789</v>
      </c>
      <c r="AGI38">
        <v>-1528.9393436778664</v>
      </c>
      <c r="AGJ38">
        <v>-2730.2753793198176</v>
      </c>
      <c r="AGK38">
        <v>-295.97430405099976</v>
      </c>
      <c r="AGL38">
        <v>369.68934731157651</v>
      </c>
      <c r="AGM38">
        <v>667.42342242310269</v>
      </c>
      <c r="AGN38">
        <v>1069.1567938171752</v>
      </c>
      <c r="AGO38">
        <v>2332.6412873468494</v>
      </c>
      <c r="AGP38">
        <v>2461.8534949237328</v>
      </c>
      <c r="AGQ38">
        <v>2110.7863345978167</v>
      </c>
      <c r="AGR38">
        <v>1280.0061687683638</v>
      </c>
      <c r="AGS38">
        <v>-1019.6571436223676</v>
      </c>
      <c r="AGT38">
        <v>-945.10224464603471</v>
      </c>
      <c r="AGU38">
        <v>46.454479101199468</v>
      </c>
    </row>
    <row r="39" spans="1:879" x14ac:dyDescent="0.25">
      <c r="A39">
        <v>7</v>
      </c>
      <c r="B39">
        <v>418</v>
      </c>
      <c r="C39" t="s">
        <v>284</v>
      </c>
      <c r="D39">
        <v>245</v>
      </c>
      <c r="E39">
        <v>232</v>
      </c>
      <c r="F39">
        <v>232</v>
      </c>
      <c r="G39">
        <v>232</v>
      </c>
      <c r="H39">
        <v>232</v>
      </c>
      <c r="I39">
        <v>232</v>
      </c>
      <c r="J39">
        <v>232</v>
      </c>
      <c r="K39">
        <v>232</v>
      </c>
      <c r="L39">
        <v>232</v>
      </c>
      <c r="M39">
        <v>231</v>
      </c>
      <c r="N39">
        <v>231</v>
      </c>
      <c r="O39">
        <v>231</v>
      </c>
      <c r="P39">
        <v>231</v>
      </c>
      <c r="R39">
        <v>418</v>
      </c>
      <c r="S39" t="s">
        <v>284</v>
      </c>
      <c r="T39">
        <v>1651</v>
      </c>
      <c r="U39">
        <v>1551</v>
      </c>
      <c r="V39">
        <v>1469</v>
      </c>
      <c r="W39">
        <v>1405</v>
      </c>
      <c r="X39">
        <v>1372</v>
      </c>
      <c r="Y39">
        <v>1336</v>
      </c>
      <c r="Z39">
        <v>1324</v>
      </c>
      <c r="AA39">
        <v>1324</v>
      </c>
      <c r="AB39">
        <v>1324</v>
      </c>
      <c r="AC39">
        <v>1324</v>
      </c>
      <c r="AD39">
        <v>1323</v>
      </c>
      <c r="AE39">
        <v>1321</v>
      </c>
      <c r="AF39">
        <v>1320</v>
      </c>
      <c r="AH39">
        <v>418</v>
      </c>
      <c r="AI39" t="s">
        <v>284</v>
      </c>
      <c r="AJ39">
        <v>392</v>
      </c>
      <c r="AK39">
        <v>400</v>
      </c>
      <c r="AL39">
        <v>370</v>
      </c>
      <c r="AM39">
        <v>351</v>
      </c>
      <c r="AN39">
        <v>319</v>
      </c>
      <c r="AO39">
        <v>321</v>
      </c>
      <c r="AP39">
        <v>297</v>
      </c>
      <c r="AQ39">
        <v>284</v>
      </c>
      <c r="AR39">
        <v>284</v>
      </c>
      <c r="AS39">
        <v>285</v>
      </c>
      <c r="AT39">
        <v>284</v>
      </c>
      <c r="AU39">
        <v>286</v>
      </c>
      <c r="AV39">
        <v>285</v>
      </c>
      <c r="AX39">
        <v>418</v>
      </c>
      <c r="AY39" t="s">
        <v>284</v>
      </c>
      <c r="AZ39">
        <v>2387</v>
      </c>
      <c r="BA39">
        <v>2396</v>
      </c>
      <c r="BB39">
        <v>2400</v>
      </c>
      <c r="BC39">
        <v>2370</v>
      </c>
      <c r="BD39">
        <v>2328</v>
      </c>
      <c r="BE39">
        <v>2239</v>
      </c>
      <c r="BF39">
        <v>2162</v>
      </c>
      <c r="BG39">
        <v>2069</v>
      </c>
      <c r="BH39">
        <v>1958</v>
      </c>
      <c r="BI39">
        <v>1875</v>
      </c>
      <c r="BJ39">
        <v>1810</v>
      </c>
      <c r="BK39">
        <v>1773</v>
      </c>
      <c r="BL39">
        <v>1739</v>
      </c>
      <c r="BN39">
        <v>418</v>
      </c>
      <c r="BO39" t="s">
        <v>284</v>
      </c>
      <c r="BP39">
        <v>1014</v>
      </c>
      <c r="BQ39">
        <v>1087</v>
      </c>
      <c r="BR39">
        <v>1162</v>
      </c>
      <c r="BS39">
        <v>1180</v>
      </c>
      <c r="BT39">
        <v>1190</v>
      </c>
      <c r="BU39">
        <v>1205</v>
      </c>
      <c r="BV39">
        <v>1206</v>
      </c>
      <c r="BW39">
        <v>1205</v>
      </c>
      <c r="BX39">
        <v>1194</v>
      </c>
      <c r="BY39">
        <v>1166</v>
      </c>
      <c r="BZ39">
        <v>1125</v>
      </c>
      <c r="CA39">
        <v>1052</v>
      </c>
      <c r="CB39">
        <v>1005</v>
      </c>
      <c r="CD39">
        <v>418</v>
      </c>
      <c r="CE39" t="s">
        <v>284</v>
      </c>
      <c r="CF39">
        <v>897</v>
      </c>
      <c r="CG39">
        <v>904</v>
      </c>
      <c r="CH39">
        <v>919</v>
      </c>
      <c r="CI39">
        <v>972</v>
      </c>
      <c r="CJ39">
        <v>1036</v>
      </c>
      <c r="CK39">
        <v>1098</v>
      </c>
      <c r="CL39">
        <v>1117</v>
      </c>
      <c r="CM39">
        <v>1125</v>
      </c>
      <c r="CN39">
        <v>1139</v>
      </c>
      <c r="CO39">
        <v>1138</v>
      </c>
      <c r="CP39">
        <v>1136</v>
      </c>
      <c r="CQ39">
        <v>1127</v>
      </c>
      <c r="CR39">
        <v>1100</v>
      </c>
      <c r="CT39">
        <v>418</v>
      </c>
      <c r="CU39" t="s">
        <v>284</v>
      </c>
      <c r="CV39">
        <v>931</v>
      </c>
      <c r="CW39">
        <v>918</v>
      </c>
      <c r="CX39">
        <v>919</v>
      </c>
      <c r="CY39">
        <v>934</v>
      </c>
      <c r="CZ39">
        <v>935</v>
      </c>
      <c r="DA39">
        <v>935</v>
      </c>
      <c r="DB39">
        <v>977</v>
      </c>
      <c r="DC39">
        <v>1015</v>
      </c>
      <c r="DD39">
        <v>1047</v>
      </c>
      <c r="DE39">
        <v>1075</v>
      </c>
      <c r="DF39">
        <v>1094</v>
      </c>
      <c r="DG39">
        <v>1107</v>
      </c>
      <c r="DH39">
        <v>1108</v>
      </c>
      <c r="DJ39">
        <v>418</v>
      </c>
      <c r="DK39" t="s">
        <v>284</v>
      </c>
      <c r="DL39">
        <v>11890</v>
      </c>
      <c r="DM39">
        <v>11993</v>
      </c>
      <c r="DN39">
        <v>12065</v>
      </c>
      <c r="DO39">
        <v>12161</v>
      </c>
      <c r="DP39">
        <v>12236</v>
      </c>
      <c r="DQ39">
        <v>12334</v>
      </c>
      <c r="DR39">
        <v>12403</v>
      </c>
      <c r="DS39">
        <v>12450</v>
      </c>
      <c r="DT39">
        <v>12501</v>
      </c>
      <c r="DU39">
        <v>12537</v>
      </c>
      <c r="DV39">
        <v>12577</v>
      </c>
      <c r="DW39">
        <v>12625</v>
      </c>
      <c r="DX39">
        <v>12685</v>
      </c>
      <c r="DZ39">
        <v>418</v>
      </c>
      <c r="EA39" t="s">
        <v>284</v>
      </c>
      <c r="EB39">
        <v>2329</v>
      </c>
      <c r="EC39">
        <v>2365</v>
      </c>
      <c r="ED39">
        <v>2409</v>
      </c>
      <c r="EE39">
        <v>2380</v>
      </c>
      <c r="EF39">
        <v>2378</v>
      </c>
      <c r="EG39">
        <v>2344</v>
      </c>
      <c r="EH39">
        <v>2350</v>
      </c>
      <c r="EI39">
        <v>2356</v>
      </c>
      <c r="EJ39">
        <v>2384</v>
      </c>
      <c r="EK39">
        <v>2409</v>
      </c>
      <c r="EL39">
        <v>2421</v>
      </c>
      <c r="EM39">
        <v>2458</v>
      </c>
      <c r="EN39">
        <v>2473</v>
      </c>
      <c r="EP39">
        <v>418</v>
      </c>
      <c r="EQ39" t="s">
        <v>284</v>
      </c>
      <c r="ER39">
        <v>1067</v>
      </c>
      <c r="ES39">
        <v>1140</v>
      </c>
      <c r="ET39">
        <v>1220</v>
      </c>
      <c r="EU39">
        <v>1340</v>
      </c>
      <c r="EV39">
        <v>1444</v>
      </c>
      <c r="EW39">
        <v>1564</v>
      </c>
      <c r="EX39">
        <v>1631</v>
      </c>
      <c r="EY39">
        <v>1724</v>
      </c>
      <c r="EZ39">
        <v>1775</v>
      </c>
      <c r="FA39">
        <v>1875</v>
      </c>
      <c r="FB39">
        <v>1954</v>
      </c>
      <c r="FC39">
        <v>1989</v>
      </c>
      <c r="FD39">
        <v>2027</v>
      </c>
      <c r="FF39">
        <v>418</v>
      </c>
      <c r="FG39" t="s">
        <v>284</v>
      </c>
      <c r="FH39">
        <v>403</v>
      </c>
      <c r="FI39">
        <v>408</v>
      </c>
      <c r="FJ39">
        <v>409</v>
      </c>
      <c r="FK39">
        <v>420</v>
      </c>
      <c r="FL39">
        <v>436</v>
      </c>
      <c r="FM39">
        <v>449</v>
      </c>
      <c r="FN39">
        <v>486</v>
      </c>
      <c r="FO39">
        <v>512</v>
      </c>
      <c r="FP39">
        <v>555</v>
      </c>
      <c r="FQ39">
        <v>558</v>
      </c>
      <c r="FR39">
        <v>589</v>
      </c>
      <c r="FS39">
        <v>632</v>
      </c>
      <c r="FT39">
        <v>677</v>
      </c>
      <c r="FV39">
        <v>418</v>
      </c>
      <c r="FW39" t="s">
        <v>284</v>
      </c>
      <c r="FX39">
        <v>23206</v>
      </c>
      <c r="FY39">
        <v>23394</v>
      </c>
      <c r="FZ39">
        <v>23574</v>
      </c>
      <c r="GA39">
        <v>23745</v>
      </c>
      <c r="GB39">
        <v>23906</v>
      </c>
      <c r="GC39">
        <v>24057</v>
      </c>
      <c r="GD39">
        <v>24185</v>
      </c>
      <c r="GE39">
        <v>24296</v>
      </c>
      <c r="GF39">
        <v>24393</v>
      </c>
      <c r="GG39">
        <v>24473</v>
      </c>
      <c r="GH39">
        <v>24544</v>
      </c>
      <c r="GI39">
        <v>24601</v>
      </c>
      <c r="GJ39">
        <v>24650</v>
      </c>
      <c r="GL39">
        <v>418</v>
      </c>
      <c r="GM39" t="s">
        <v>284</v>
      </c>
      <c r="GN39">
        <v>323</v>
      </c>
      <c r="GO39">
        <v>333</v>
      </c>
      <c r="GP39">
        <v>344</v>
      </c>
      <c r="GQ39">
        <v>352</v>
      </c>
      <c r="GR39">
        <v>338</v>
      </c>
      <c r="GS39">
        <v>306</v>
      </c>
      <c r="GT39">
        <v>304</v>
      </c>
      <c r="GU39">
        <v>300</v>
      </c>
      <c r="GV39">
        <v>289</v>
      </c>
      <c r="GW39">
        <v>300</v>
      </c>
      <c r="GX39">
        <v>281</v>
      </c>
      <c r="GY39">
        <v>288</v>
      </c>
      <c r="GZ39">
        <v>288</v>
      </c>
      <c r="HA39">
        <v>263</v>
      </c>
      <c r="HB39">
        <v>309</v>
      </c>
      <c r="HC39">
        <v>265</v>
      </c>
      <c r="HD39">
        <v>288</v>
      </c>
      <c r="HE39">
        <v>274</v>
      </c>
      <c r="HF39">
        <v>252</v>
      </c>
      <c r="HG39">
        <v>240</v>
      </c>
      <c r="HH39">
        <v>185</v>
      </c>
      <c r="HI39">
        <v>155</v>
      </c>
      <c r="HJ39">
        <v>150</v>
      </c>
      <c r="HK39">
        <v>178</v>
      </c>
      <c r="HL39">
        <v>171</v>
      </c>
      <c r="HM39">
        <v>194</v>
      </c>
      <c r="HN39">
        <v>193</v>
      </c>
      <c r="HO39">
        <v>201</v>
      </c>
      <c r="HP39">
        <v>221</v>
      </c>
      <c r="HQ39">
        <v>250</v>
      </c>
      <c r="HR39">
        <v>246</v>
      </c>
      <c r="HS39">
        <v>274</v>
      </c>
      <c r="HT39">
        <v>292</v>
      </c>
      <c r="HU39">
        <v>309</v>
      </c>
      <c r="HV39">
        <v>315</v>
      </c>
      <c r="HW39">
        <v>305</v>
      </c>
      <c r="HX39">
        <v>278</v>
      </c>
      <c r="HY39">
        <v>308</v>
      </c>
      <c r="HZ39">
        <v>300</v>
      </c>
      <c r="IA39">
        <v>326</v>
      </c>
      <c r="IB39">
        <v>315</v>
      </c>
      <c r="IC39">
        <v>293</v>
      </c>
      <c r="ID39">
        <v>325</v>
      </c>
      <c r="IE39">
        <v>315</v>
      </c>
      <c r="IF39">
        <v>277</v>
      </c>
      <c r="IG39">
        <v>301</v>
      </c>
      <c r="IH39">
        <v>310</v>
      </c>
      <c r="II39">
        <v>303</v>
      </c>
      <c r="IJ39">
        <v>299</v>
      </c>
      <c r="IK39">
        <v>292</v>
      </c>
      <c r="IL39">
        <v>272</v>
      </c>
      <c r="IM39">
        <v>240</v>
      </c>
      <c r="IN39">
        <v>251</v>
      </c>
      <c r="IO39">
        <v>231</v>
      </c>
      <c r="IP39">
        <v>269</v>
      </c>
      <c r="IQ39">
        <v>242</v>
      </c>
      <c r="IR39">
        <v>270</v>
      </c>
      <c r="IS39">
        <v>271</v>
      </c>
      <c r="IT39">
        <v>249</v>
      </c>
      <c r="IU39">
        <v>274</v>
      </c>
      <c r="IV39">
        <v>260</v>
      </c>
      <c r="IW39">
        <v>290</v>
      </c>
      <c r="IX39">
        <v>259</v>
      </c>
      <c r="IY39">
        <v>254</v>
      </c>
      <c r="IZ39">
        <v>198</v>
      </c>
      <c r="JA39">
        <v>188</v>
      </c>
      <c r="JB39">
        <v>156</v>
      </c>
      <c r="JC39">
        <v>130</v>
      </c>
      <c r="JD39">
        <v>172</v>
      </c>
      <c r="JE39">
        <v>137</v>
      </c>
      <c r="JF39">
        <v>151</v>
      </c>
      <c r="JG39">
        <v>116</v>
      </c>
      <c r="JH39">
        <v>124</v>
      </c>
      <c r="JI39">
        <v>114</v>
      </c>
      <c r="JJ39">
        <v>106</v>
      </c>
      <c r="JK39">
        <v>118</v>
      </c>
      <c r="JL39">
        <v>96</v>
      </c>
      <c r="JM39">
        <v>86</v>
      </c>
      <c r="JN39">
        <v>113</v>
      </c>
      <c r="JO39">
        <v>97</v>
      </c>
      <c r="JP39">
        <v>79</v>
      </c>
      <c r="JQ39">
        <v>79</v>
      </c>
      <c r="JR39">
        <v>71</v>
      </c>
      <c r="JS39">
        <v>68</v>
      </c>
      <c r="JT39">
        <v>66</v>
      </c>
      <c r="JU39">
        <v>55</v>
      </c>
      <c r="JV39">
        <v>43</v>
      </c>
      <c r="JW39">
        <v>43</v>
      </c>
      <c r="JX39">
        <v>30</v>
      </c>
      <c r="JY39">
        <v>24</v>
      </c>
      <c r="JZ39">
        <v>16</v>
      </c>
      <c r="KA39">
        <v>11</v>
      </c>
      <c r="KB39">
        <v>15</v>
      </c>
      <c r="KC39">
        <v>7</v>
      </c>
      <c r="KD39">
        <v>4</v>
      </c>
      <c r="KE39">
        <v>2</v>
      </c>
      <c r="KF39">
        <v>6</v>
      </c>
      <c r="KG39">
        <v>4</v>
      </c>
      <c r="KH39">
        <v>2</v>
      </c>
      <c r="KI39">
        <v>0</v>
      </c>
      <c r="KJ39">
        <v>1</v>
      </c>
      <c r="KL39">
        <v>418</v>
      </c>
      <c r="KM39" t="s">
        <v>284</v>
      </c>
      <c r="KN39">
        <v>245</v>
      </c>
      <c r="KO39">
        <v>283</v>
      </c>
      <c r="KP39">
        <v>284</v>
      </c>
      <c r="KQ39">
        <v>332</v>
      </c>
      <c r="KR39">
        <v>357</v>
      </c>
      <c r="KS39">
        <v>395</v>
      </c>
      <c r="KT39">
        <v>392</v>
      </c>
      <c r="KU39">
        <v>396</v>
      </c>
      <c r="KV39">
        <v>410</v>
      </c>
      <c r="KW39">
        <v>395</v>
      </c>
      <c r="KX39">
        <v>401</v>
      </c>
      <c r="KY39">
        <v>399</v>
      </c>
      <c r="KZ39">
        <v>386</v>
      </c>
      <c r="LA39">
        <v>383</v>
      </c>
      <c r="LB39">
        <v>320</v>
      </c>
      <c r="LC39">
        <v>311</v>
      </c>
      <c r="LD39">
        <v>326</v>
      </c>
      <c r="LE39">
        <v>294</v>
      </c>
      <c r="LF39">
        <v>277</v>
      </c>
      <c r="LG39">
        <v>264</v>
      </c>
      <c r="LH39">
        <v>197</v>
      </c>
      <c r="LI39">
        <v>158</v>
      </c>
      <c r="LJ39">
        <v>149</v>
      </c>
      <c r="LK39">
        <v>163</v>
      </c>
      <c r="LL39">
        <v>145</v>
      </c>
      <c r="LM39">
        <v>176</v>
      </c>
      <c r="LN39">
        <v>199</v>
      </c>
      <c r="LO39">
        <v>220</v>
      </c>
      <c r="LP39">
        <v>228</v>
      </c>
      <c r="LQ39">
        <v>226</v>
      </c>
      <c r="LR39">
        <v>258</v>
      </c>
      <c r="LS39">
        <v>266</v>
      </c>
      <c r="LT39">
        <v>278</v>
      </c>
      <c r="LU39">
        <v>290</v>
      </c>
      <c r="LV39">
        <v>317</v>
      </c>
      <c r="LW39">
        <v>361</v>
      </c>
      <c r="LX39">
        <v>356</v>
      </c>
      <c r="LY39">
        <v>337</v>
      </c>
      <c r="LZ39">
        <v>393</v>
      </c>
      <c r="MA39">
        <v>362</v>
      </c>
      <c r="MB39">
        <v>374</v>
      </c>
      <c r="MC39">
        <v>378</v>
      </c>
      <c r="MD39">
        <v>372</v>
      </c>
      <c r="ME39">
        <v>371</v>
      </c>
      <c r="MF39">
        <v>336</v>
      </c>
      <c r="MG39">
        <v>312</v>
      </c>
      <c r="MH39">
        <v>325</v>
      </c>
      <c r="MI39">
        <v>311</v>
      </c>
      <c r="MJ39">
        <v>310</v>
      </c>
      <c r="MK39">
        <v>335</v>
      </c>
      <c r="ML39">
        <v>296</v>
      </c>
      <c r="MM39">
        <v>313</v>
      </c>
      <c r="MN39">
        <v>307</v>
      </c>
      <c r="MO39">
        <v>275</v>
      </c>
      <c r="MP39">
        <v>289</v>
      </c>
      <c r="MQ39">
        <v>287</v>
      </c>
      <c r="MR39">
        <v>291</v>
      </c>
      <c r="MS39">
        <v>276</v>
      </c>
      <c r="MT39">
        <v>274</v>
      </c>
      <c r="MU39">
        <v>252</v>
      </c>
      <c r="MV39">
        <v>233</v>
      </c>
      <c r="MW39">
        <v>251</v>
      </c>
      <c r="MX39">
        <v>228</v>
      </c>
      <c r="MY39">
        <v>248</v>
      </c>
      <c r="MZ39">
        <v>234</v>
      </c>
      <c r="NA39">
        <v>268</v>
      </c>
      <c r="NB39">
        <v>252</v>
      </c>
      <c r="NC39">
        <v>234</v>
      </c>
      <c r="ND39">
        <v>259</v>
      </c>
      <c r="NE39">
        <v>231</v>
      </c>
      <c r="NF39">
        <v>256</v>
      </c>
      <c r="NG39">
        <v>234</v>
      </c>
      <c r="NH39">
        <v>239</v>
      </c>
      <c r="NI39">
        <v>181</v>
      </c>
      <c r="NJ39">
        <v>175</v>
      </c>
      <c r="NK39">
        <v>148</v>
      </c>
      <c r="NL39">
        <v>107</v>
      </c>
      <c r="NM39">
        <v>153</v>
      </c>
      <c r="NN39">
        <v>128</v>
      </c>
      <c r="NO39">
        <v>132</v>
      </c>
      <c r="NP39">
        <v>92</v>
      </c>
      <c r="NQ39">
        <v>95</v>
      </c>
      <c r="NR39">
        <v>82</v>
      </c>
      <c r="NS39">
        <v>64</v>
      </c>
      <c r="NT39">
        <v>66</v>
      </c>
      <c r="NU39">
        <v>60</v>
      </c>
      <c r="NV39">
        <v>62</v>
      </c>
      <c r="NW39">
        <v>61</v>
      </c>
      <c r="NX39">
        <v>51</v>
      </c>
      <c r="NY39">
        <v>32</v>
      </c>
      <c r="NZ39">
        <v>36</v>
      </c>
      <c r="OA39">
        <v>29</v>
      </c>
      <c r="OB39">
        <v>22</v>
      </c>
      <c r="OC39">
        <v>18</v>
      </c>
      <c r="OD39">
        <v>11</v>
      </c>
      <c r="OE39">
        <v>10</v>
      </c>
      <c r="OF39">
        <v>5</v>
      </c>
      <c r="OG39">
        <v>3</v>
      </c>
      <c r="OH39">
        <v>1</v>
      </c>
      <c r="OI39">
        <v>0</v>
      </c>
      <c r="OJ39">
        <v>2</v>
      </c>
      <c r="OL39">
        <v>418</v>
      </c>
      <c r="OM39" t="s">
        <v>284</v>
      </c>
      <c r="ON39">
        <v>231</v>
      </c>
      <c r="OO39">
        <v>245</v>
      </c>
      <c r="OP39">
        <v>256</v>
      </c>
      <c r="OQ39">
        <v>267</v>
      </c>
      <c r="OR39">
        <v>272</v>
      </c>
      <c r="OS39">
        <v>280</v>
      </c>
      <c r="OT39">
        <v>285</v>
      </c>
      <c r="OU39">
        <v>282</v>
      </c>
      <c r="OV39">
        <v>286</v>
      </c>
      <c r="OW39">
        <v>288</v>
      </c>
      <c r="OX39">
        <v>290</v>
      </c>
      <c r="OY39">
        <v>291</v>
      </c>
      <c r="OZ39">
        <v>302</v>
      </c>
      <c r="PA39">
        <v>325</v>
      </c>
      <c r="PB39">
        <v>326</v>
      </c>
      <c r="PC39">
        <v>354</v>
      </c>
      <c r="PD39">
        <v>365</v>
      </c>
      <c r="PE39">
        <v>379</v>
      </c>
      <c r="PF39">
        <v>356</v>
      </c>
      <c r="PG39">
        <v>304</v>
      </c>
      <c r="PH39">
        <v>243</v>
      </c>
      <c r="PI39">
        <v>203</v>
      </c>
      <c r="PJ39">
        <v>186</v>
      </c>
      <c r="PK39">
        <v>172</v>
      </c>
      <c r="PL39">
        <v>174</v>
      </c>
      <c r="PM39">
        <v>177</v>
      </c>
      <c r="PN39">
        <v>188</v>
      </c>
      <c r="PO39">
        <v>198</v>
      </c>
      <c r="PP39">
        <v>210</v>
      </c>
      <c r="PQ39">
        <v>229</v>
      </c>
      <c r="PR39">
        <v>247</v>
      </c>
      <c r="PS39">
        <v>273</v>
      </c>
      <c r="PT39">
        <v>279</v>
      </c>
      <c r="PU39">
        <v>299</v>
      </c>
      <c r="PV39">
        <v>311</v>
      </c>
      <c r="PW39">
        <v>331</v>
      </c>
      <c r="PX39">
        <v>343</v>
      </c>
      <c r="PY39">
        <v>357</v>
      </c>
      <c r="PZ39">
        <v>373</v>
      </c>
      <c r="QA39">
        <v>375</v>
      </c>
      <c r="QB39">
        <v>376</v>
      </c>
      <c r="QC39">
        <v>363</v>
      </c>
      <c r="QD39">
        <v>369</v>
      </c>
      <c r="QE39">
        <v>350</v>
      </c>
      <c r="QF39">
        <v>353</v>
      </c>
      <c r="QG39">
        <v>359</v>
      </c>
      <c r="QH39">
        <v>369</v>
      </c>
      <c r="QI39">
        <v>390</v>
      </c>
      <c r="QJ39">
        <v>374</v>
      </c>
      <c r="QK39">
        <v>346</v>
      </c>
      <c r="QL39">
        <v>373</v>
      </c>
      <c r="QM39">
        <v>346</v>
      </c>
      <c r="QN39">
        <v>349</v>
      </c>
      <c r="QO39">
        <v>347</v>
      </c>
      <c r="QP39">
        <v>340</v>
      </c>
      <c r="QQ39">
        <v>333</v>
      </c>
      <c r="QR39">
        <v>304</v>
      </c>
      <c r="QS39">
        <v>281</v>
      </c>
      <c r="QT39">
        <v>291</v>
      </c>
      <c r="QU39">
        <v>281</v>
      </c>
      <c r="QV39">
        <v>283</v>
      </c>
      <c r="QW39">
        <v>298</v>
      </c>
      <c r="QX39">
        <v>274</v>
      </c>
      <c r="QY39">
        <v>288</v>
      </c>
      <c r="QZ39">
        <v>284</v>
      </c>
      <c r="RA39">
        <v>262</v>
      </c>
      <c r="RB39">
        <v>272</v>
      </c>
      <c r="RC39">
        <v>270</v>
      </c>
      <c r="RD39">
        <v>271</v>
      </c>
      <c r="RE39">
        <v>256</v>
      </c>
      <c r="RF39">
        <v>252</v>
      </c>
      <c r="RG39">
        <v>232</v>
      </c>
      <c r="RH39">
        <v>217</v>
      </c>
      <c r="RI39">
        <v>228</v>
      </c>
      <c r="RJ39">
        <v>213</v>
      </c>
      <c r="RK39">
        <v>223</v>
      </c>
      <c r="RL39">
        <v>210</v>
      </c>
      <c r="RM39">
        <v>232</v>
      </c>
      <c r="RN39">
        <v>216</v>
      </c>
      <c r="RO39">
        <v>196</v>
      </c>
      <c r="RP39">
        <v>210</v>
      </c>
      <c r="RQ39">
        <v>189</v>
      </c>
      <c r="RR39">
        <v>199</v>
      </c>
      <c r="RS39">
        <v>178</v>
      </c>
      <c r="RT39">
        <v>174</v>
      </c>
      <c r="RU39">
        <v>125</v>
      </c>
      <c r="RV39">
        <v>111</v>
      </c>
      <c r="RW39">
        <v>88</v>
      </c>
      <c r="RX39">
        <v>57</v>
      </c>
      <c r="RY39">
        <v>75</v>
      </c>
      <c r="RZ39">
        <v>54</v>
      </c>
      <c r="SA39">
        <v>50</v>
      </c>
      <c r="SB39">
        <v>31</v>
      </c>
      <c r="SC39">
        <v>26</v>
      </c>
      <c r="SD39">
        <v>18</v>
      </c>
      <c r="SE39">
        <v>13</v>
      </c>
      <c r="SF39">
        <v>9</v>
      </c>
      <c r="SG39">
        <v>7</v>
      </c>
      <c r="SH39">
        <v>5</v>
      </c>
      <c r="SI39">
        <v>3</v>
      </c>
      <c r="SJ39">
        <v>5</v>
      </c>
      <c r="SL39">
        <v>418</v>
      </c>
      <c r="SM39" t="s">
        <v>284</v>
      </c>
      <c r="SN39">
        <v>0</v>
      </c>
      <c r="SO39">
        <v>49855.72696716366</v>
      </c>
      <c r="SP39">
        <v>97589.933637852257</v>
      </c>
      <c r="SQ39">
        <v>142937.42997500644</v>
      </c>
      <c r="SR39">
        <v>185633.0259415668</v>
      </c>
      <c r="SS39">
        <v>225676.72153753333</v>
      </c>
      <c r="ST39">
        <v>259621.04628113413</v>
      </c>
      <c r="SU39">
        <v>289057.14039472543</v>
      </c>
      <c r="SV39">
        <v>314780.57398948539</v>
      </c>
      <c r="SW39">
        <v>335995.77695423592</v>
      </c>
      <c r="SX39">
        <v>354824.26958545198</v>
      </c>
      <c r="SY39">
        <v>369940.10169783671</v>
      </c>
      <c r="SZ39">
        <v>382934.4135137464</v>
      </c>
      <c r="TA39">
        <v>0</v>
      </c>
      <c r="TB39">
        <v>-753519.08421596489</v>
      </c>
      <c r="TC39">
        <v>-1553697.913975717</v>
      </c>
      <c r="TD39">
        <v>-2146987.4386463449</v>
      </c>
      <c r="TE39">
        <v>-2610023.4435546375</v>
      </c>
      <c r="TF39">
        <v>-2853965.3190390086</v>
      </c>
      <c r="TG39">
        <v>-3109833.6993025066</v>
      </c>
      <c r="TH39">
        <v>-3201828.5972616905</v>
      </c>
      <c r="TI39">
        <v>-3201828.5972616905</v>
      </c>
      <c r="TJ39">
        <v>-3201921.3704469139</v>
      </c>
      <c r="TK39">
        <v>-3216167.2048566272</v>
      </c>
      <c r="TL39">
        <v>-3216352.7512270738</v>
      </c>
      <c r="TM39">
        <v>-3230598.5856367871</v>
      </c>
      <c r="TN39">
        <v>0</v>
      </c>
      <c r="TO39">
        <v>649451.98720161326</v>
      </c>
      <c r="TP39">
        <v>1301089.9561641158</v>
      </c>
      <c r="TQ39">
        <v>1375830.5387260681</v>
      </c>
      <c r="TR39">
        <v>1332103.4560298843</v>
      </c>
      <c r="TS39">
        <v>960712.55945772398</v>
      </c>
      <c r="TT39">
        <v>438881.91977112123</v>
      </c>
      <c r="TU39">
        <v>-255252.00437801576</v>
      </c>
      <c r="TV39">
        <v>-1144782.0199777295</v>
      </c>
      <c r="TW39">
        <v>-1997281.9657278317</v>
      </c>
      <c r="TX39">
        <v>-2814665.2738702004</v>
      </c>
      <c r="TY39">
        <v>-3684654.9355770168</v>
      </c>
      <c r="TZ39">
        <v>-4389309.0133172842</v>
      </c>
      <c r="UA39">
        <v>0</v>
      </c>
      <c r="UB39">
        <v>32403.550687337658</v>
      </c>
      <c r="UC39">
        <v>62208.51062307047</v>
      </c>
      <c r="UD39">
        <v>146700.47248688224</v>
      </c>
      <c r="UE39">
        <v>229589.85687916153</v>
      </c>
      <c r="UF39">
        <v>304299.53114256181</v>
      </c>
      <c r="UG39">
        <v>371329.12707967742</v>
      </c>
      <c r="UH39">
        <v>421267.33786194632</v>
      </c>
      <c r="UI39">
        <v>460258.13661604753</v>
      </c>
      <c r="UJ39">
        <v>481039.04606242606</v>
      </c>
      <c r="UK39">
        <v>495759.60989755276</v>
      </c>
      <c r="UL39">
        <v>502589.25240259705</v>
      </c>
      <c r="UM39">
        <v>489806.75490520877</v>
      </c>
      <c r="UN39">
        <v>0</v>
      </c>
      <c r="UO39">
        <v>209845.83761440666</v>
      </c>
      <c r="UP39">
        <v>407126.92818590067</v>
      </c>
      <c r="UQ39">
        <v>653001.65108330001</v>
      </c>
      <c r="UR39">
        <v>900194.73902208777</v>
      </c>
      <c r="US39">
        <v>1140054.3179874681</v>
      </c>
      <c r="UT39">
        <v>1395020.0747769626</v>
      </c>
      <c r="UU39">
        <v>1648023.0599300424</v>
      </c>
      <c r="UV39">
        <v>1902800.679836665</v>
      </c>
      <c r="UW39">
        <v>2095514.88496182</v>
      </c>
      <c r="UX39">
        <v>2335372.4986853604</v>
      </c>
      <c r="UY39">
        <v>2559950.2020107913</v>
      </c>
      <c r="UZ39">
        <v>2786949.3998830677</v>
      </c>
      <c r="VA39">
        <v>0</v>
      </c>
      <c r="VB39">
        <v>442695.4846197897</v>
      </c>
      <c r="VC39">
        <v>890622.2294981624</v>
      </c>
      <c r="VD39">
        <v>1373294.9263270698</v>
      </c>
      <c r="VE39">
        <v>1855978.1111496638</v>
      </c>
      <c r="VF39">
        <v>2325116.1459811148</v>
      </c>
      <c r="VG39">
        <v>2764231.7809158945</v>
      </c>
      <c r="VH39">
        <v>3239936.1202571797</v>
      </c>
      <c r="VI39">
        <v>3674579.0142937093</v>
      </c>
      <c r="VJ39">
        <v>4100864.5554460809</v>
      </c>
      <c r="VK39">
        <v>4523863.3035467546</v>
      </c>
      <c r="VL39">
        <v>4876980.5092872502</v>
      </c>
      <c r="VM39">
        <v>5222983.3072233172</v>
      </c>
      <c r="VN39">
        <v>0</v>
      </c>
      <c r="VO39">
        <v>318563.7119385046</v>
      </c>
      <c r="VP39">
        <v>619222.56290834444</v>
      </c>
      <c r="VQ39">
        <v>1124732.0916552965</v>
      </c>
      <c r="VR39">
        <v>1648211.0582694814</v>
      </c>
      <c r="VS39">
        <v>2173318.1112179873</v>
      </c>
      <c r="VT39">
        <v>2815000.1436721664</v>
      </c>
      <c r="VU39">
        <v>3419116.8732636431</v>
      </c>
      <c r="VV39">
        <v>4087560.6711920397</v>
      </c>
      <c r="VW39">
        <v>4466577.0725552747</v>
      </c>
      <c r="VX39">
        <v>5083796.8522780593</v>
      </c>
      <c r="VY39">
        <v>5704011.6075674696</v>
      </c>
      <c r="VZ39">
        <v>6344945.1430164902</v>
      </c>
      <c r="WA39">
        <v>0</v>
      </c>
      <c r="WB39">
        <v>158990.65964999577</v>
      </c>
      <c r="WC39">
        <v>291112.87921645609</v>
      </c>
      <c r="WD39">
        <v>447046.42128178303</v>
      </c>
      <c r="WE39">
        <v>592484.3372316868</v>
      </c>
      <c r="WF39">
        <v>727327.09740228066</v>
      </c>
      <c r="WG39">
        <v>870567.14199496433</v>
      </c>
      <c r="WH39">
        <v>989616.42023987707</v>
      </c>
      <c r="WI39">
        <v>1113256.5165687422</v>
      </c>
      <c r="WJ39">
        <v>1181704.132842683</v>
      </c>
      <c r="WK39">
        <v>1283284.040532581</v>
      </c>
      <c r="WL39">
        <v>1386015.6052505882</v>
      </c>
      <c r="WM39">
        <v>1495326.5145560629</v>
      </c>
      <c r="WN39">
        <v>0</v>
      </c>
      <c r="WO39">
        <v>1108287.8744628464</v>
      </c>
      <c r="WP39">
        <v>2115275.0862581851</v>
      </c>
      <c r="WQ39">
        <v>3116556.0928890612</v>
      </c>
      <c r="WR39">
        <v>4134171.1409688951</v>
      </c>
      <c r="WS39">
        <v>5002539.1656876616</v>
      </c>
      <c r="WT39">
        <v>5804817.5351894144</v>
      </c>
      <c r="WU39">
        <v>6549936.3503077077</v>
      </c>
      <c r="WV39">
        <v>7206624.9752572682</v>
      </c>
      <c r="WW39">
        <v>7462492.1326477751</v>
      </c>
      <c r="WX39">
        <v>8046068.0957989339</v>
      </c>
      <c r="WY39">
        <v>8498479.5914124418</v>
      </c>
      <c r="WZ39">
        <v>9103037.9341438226</v>
      </c>
      <c r="XA39">
        <v>418</v>
      </c>
      <c r="XB39" t="s">
        <v>284</v>
      </c>
      <c r="XC39">
        <v>0</v>
      </c>
      <c r="XD39">
        <v>49855.72696716366</v>
      </c>
      <c r="XE39">
        <v>97589.933637852257</v>
      </c>
      <c r="XF39">
        <v>142937.42997500644</v>
      </c>
      <c r="XG39">
        <v>185633.0259415668</v>
      </c>
      <c r="XH39">
        <v>225676.72153753333</v>
      </c>
      <c r="XI39">
        <v>259621.04628113413</v>
      </c>
      <c r="XJ39">
        <v>289057.14039472543</v>
      </c>
      <c r="XK39">
        <v>314780.57398948539</v>
      </c>
      <c r="XL39">
        <v>335995.77695423592</v>
      </c>
      <c r="XM39">
        <v>354824.26958545198</v>
      </c>
      <c r="XN39">
        <v>369940.10169783671</v>
      </c>
      <c r="XO39">
        <v>382934.4135137464</v>
      </c>
      <c r="XP39">
        <v>0</v>
      </c>
      <c r="XQ39">
        <v>0</v>
      </c>
      <c r="XR39">
        <v>0</v>
      </c>
      <c r="XS39">
        <v>0</v>
      </c>
      <c r="XT39">
        <v>0</v>
      </c>
      <c r="XU39">
        <v>0</v>
      </c>
      <c r="XV39">
        <v>0</v>
      </c>
      <c r="XW39">
        <v>0</v>
      </c>
      <c r="XX39">
        <v>0</v>
      </c>
      <c r="XY39">
        <v>0</v>
      </c>
      <c r="XZ39">
        <v>0</v>
      </c>
      <c r="YA39">
        <v>0</v>
      </c>
      <c r="YB39">
        <v>0</v>
      </c>
      <c r="YC39">
        <v>0</v>
      </c>
      <c r="YD39">
        <v>649451.98720161326</v>
      </c>
      <c r="YE39">
        <v>1301089.9561641158</v>
      </c>
      <c r="YF39">
        <v>1375830.5387260681</v>
      </c>
      <c r="YG39">
        <v>1375830.5387260681</v>
      </c>
      <c r="YH39">
        <v>1375830.5387260681</v>
      </c>
      <c r="YI39">
        <v>1375830.5387260681</v>
      </c>
      <c r="YJ39">
        <v>1375830.5387260681</v>
      </c>
      <c r="YK39">
        <v>1375830.5387260681</v>
      </c>
      <c r="YL39">
        <v>1375830.5387260681</v>
      </c>
      <c r="YM39">
        <v>1375830.5387260681</v>
      </c>
      <c r="YN39">
        <v>1375830.5387260681</v>
      </c>
      <c r="YO39">
        <v>1375830.5387260681</v>
      </c>
      <c r="YP39">
        <v>0</v>
      </c>
      <c r="YQ39">
        <v>32403.550687337658</v>
      </c>
      <c r="YR39">
        <v>62208.51062307047</v>
      </c>
      <c r="YS39">
        <v>146700.47248688224</v>
      </c>
      <c r="YT39">
        <v>229589.85687916153</v>
      </c>
      <c r="YU39">
        <v>304299.53114256181</v>
      </c>
      <c r="YV39">
        <v>371329.12707967742</v>
      </c>
      <c r="YW39">
        <v>421267.33786194632</v>
      </c>
      <c r="YX39">
        <v>460258.13661604753</v>
      </c>
      <c r="YY39">
        <v>481039.04606242606</v>
      </c>
      <c r="YZ39">
        <v>495759.60989755276</v>
      </c>
      <c r="ZA39">
        <v>502589.25240259705</v>
      </c>
      <c r="ZB39">
        <v>502589.25240259705</v>
      </c>
      <c r="ZC39">
        <v>0</v>
      </c>
      <c r="ZD39">
        <v>209845.83761440666</v>
      </c>
      <c r="ZE39">
        <v>407126.92818590067</v>
      </c>
      <c r="ZF39">
        <v>653001.65108330001</v>
      </c>
      <c r="ZG39">
        <v>900194.73902208777</v>
      </c>
      <c r="ZH39">
        <v>1140054.3179874681</v>
      </c>
      <c r="ZI39">
        <v>1395020.0747769626</v>
      </c>
      <c r="ZJ39">
        <v>1648023.0599300424</v>
      </c>
      <c r="ZK39">
        <v>1902800.679836665</v>
      </c>
      <c r="ZL39">
        <v>2095514.88496182</v>
      </c>
      <c r="ZM39">
        <v>2335372.4986853604</v>
      </c>
      <c r="ZN39">
        <v>2559950.2020107913</v>
      </c>
      <c r="ZO39">
        <v>2786949.3998830677</v>
      </c>
      <c r="ZP39">
        <v>0</v>
      </c>
      <c r="ZQ39">
        <v>442695.4846197897</v>
      </c>
      <c r="ZR39">
        <v>890622.2294981624</v>
      </c>
      <c r="ZS39">
        <v>1373294.9263270698</v>
      </c>
      <c r="ZT39">
        <v>1855978.1111496638</v>
      </c>
      <c r="ZU39">
        <v>2325116.1459811148</v>
      </c>
      <c r="ZV39">
        <v>2764231.7809158945</v>
      </c>
      <c r="ZW39">
        <v>3239936.1202571797</v>
      </c>
      <c r="ZX39">
        <v>3674579.0142937093</v>
      </c>
      <c r="ZY39">
        <v>4100864.5554460809</v>
      </c>
      <c r="ZZ39">
        <v>4523863.3035467546</v>
      </c>
      <c r="AAA39">
        <v>4876980.5092872502</v>
      </c>
      <c r="AAB39">
        <v>5222983.3072233172</v>
      </c>
      <c r="AAC39">
        <v>0</v>
      </c>
      <c r="AAD39">
        <v>318563.7119385046</v>
      </c>
      <c r="AAE39">
        <v>619222.56290834444</v>
      </c>
      <c r="AAF39">
        <v>1124732.0916552965</v>
      </c>
      <c r="AAG39">
        <v>1648211.0582694814</v>
      </c>
      <c r="AAH39">
        <v>2173318.1112179873</v>
      </c>
      <c r="AAI39">
        <v>2815000.1436721664</v>
      </c>
      <c r="AAJ39">
        <v>3419116.8732636431</v>
      </c>
      <c r="AAK39">
        <v>4087560.6711920397</v>
      </c>
      <c r="AAL39">
        <v>4466577.0725552747</v>
      </c>
      <c r="AAM39">
        <v>5083796.8522780593</v>
      </c>
      <c r="AAN39">
        <v>5704011.6075674696</v>
      </c>
      <c r="AAO39">
        <v>6344945.1430164902</v>
      </c>
      <c r="AAP39">
        <v>0</v>
      </c>
      <c r="AAQ39">
        <v>158990.65964999577</v>
      </c>
      <c r="AAR39">
        <v>291112.87921645609</v>
      </c>
      <c r="AAS39">
        <v>447046.42128178303</v>
      </c>
      <c r="AAT39">
        <v>592484.3372316868</v>
      </c>
      <c r="AAU39">
        <v>727327.09740228066</v>
      </c>
      <c r="AAV39">
        <v>870567.14199496433</v>
      </c>
      <c r="AAW39">
        <v>989616.42023987707</v>
      </c>
      <c r="AAX39">
        <v>1113256.5165687422</v>
      </c>
      <c r="AAY39">
        <v>1181704.132842683</v>
      </c>
      <c r="AAZ39">
        <v>1283284.040532581</v>
      </c>
      <c r="ABA39">
        <v>1386015.6052505882</v>
      </c>
      <c r="ABB39">
        <v>1495326.5145560629</v>
      </c>
      <c r="ABC39">
        <v>0</v>
      </c>
      <c r="ABD39">
        <v>1861806.9586788113</v>
      </c>
      <c r="ABE39">
        <v>3668973.0002339026</v>
      </c>
      <c r="ABF39">
        <v>5263543.5315354057</v>
      </c>
      <c r="ABG39">
        <v>6787921.6672197152</v>
      </c>
      <c r="ABH39">
        <v>8271622.4639950134</v>
      </c>
      <c r="ABI39">
        <v>9851599.8534468673</v>
      </c>
      <c r="ABJ39">
        <v>11382847.490673482</v>
      </c>
      <c r="ABK39">
        <v>12929066.131222758</v>
      </c>
      <c r="ABL39">
        <v>14037526.007548589</v>
      </c>
      <c r="ABM39">
        <v>15452731.11325183</v>
      </c>
      <c r="ABN39">
        <v>16775317.816942601</v>
      </c>
      <c r="ABO39">
        <v>18111558.569321349</v>
      </c>
      <c r="ABQ39">
        <v>418</v>
      </c>
      <c r="ABR39" t="s">
        <v>284</v>
      </c>
      <c r="ABS39">
        <v>0</v>
      </c>
      <c r="ABT39">
        <v>90676.572176449088</v>
      </c>
      <c r="ABU39">
        <v>178350.2621454006</v>
      </c>
      <c r="ABV39">
        <v>260667.22945651668</v>
      </c>
      <c r="ABW39">
        <v>339054.97026211146</v>
      </c>
      <c r="ABX39">
        <v>413631.29785960674</v>
      </c>
      <c r="ABY39">
        <v>477005.29902520403</v>
      </c>
      <c r="ABZ39">
        <v>532459.24836521875</v>
      </c>
      <c r="ACA39">
        <v>580824.25304584054</v>
      </c>
      <c r="ACB39">
        <v>620575.8529998716</v>
      </c>
      <c r="ACC39">
        <v>657015.06004465348</v>
      </c>
      <c r="ACD39">
        <v>685863.19902696367</v>
      </c>
      <c r="ACE39">
        <v>712341.47311881057</v>
      </c>
      <c r="ACG39">
        <v>418</v>
      </c>
      <c r="ACH39" t="s">
        <v>284</v>
      </c>
      <c r="ACI39">
        <v>10730</v>
      </c>
      <c r="ACJ39">
        <v>149356</v>
      </c>
      <c r="ACK39">
        <v>7.1841774016443927E-2</v>
      </c>
      <c r="ACM39">
        <v>418</v>
      </c>
      <c r="ACN39" t="s">
        <v>284</v>
      </c>
      <c r="ACO39">
        <v>464</v>
      </c>
      <c r="ACP39">
        <v>207</v>
      </c>
      <c r="ACQ39">
        <v>126</v>
      </c>
      <c r="ACR39">
        <v>240</v>
      </c>
      <c r="ACS39">
        <v>653</v>
      </c>
      <c r="ACT39">
        <v>736</v>
      </c>
      <c r="ACU39">
        <v>553</v>
      </c>
      <c r="ACV39">
        <v>381</v>
      </c>
      <c r="ACW39">
        <v>184</v>
      </c>
      <c r="ACX39">
        <v>155</v>
      </c>
      <c r="ACY39">
        <v>124</v>
      </c>
      <c r="ACZ39">
        <v>120</v>
      </c>
      <c r="ADA39">
        <v>113</v>
      </c>
      <c r="ADB39">
        <v>81</v>
      </c>
      <c r="ADC39">
        <v>57</v>
      </c>
      <c r="ADD39">
        <v>58</v>
      </c>
      <c r="ADF39">
        <v>418</v>
      </c>
      <c r="ADG39" t="s">
        <v>284</v>
      </c>
      <c r="ADH39">
        <v>283</v>
      </c>
      <c r="ADI39">
        <v>168</v>
      </c>
      <c r="ADJ39">
        <v>122</v>
      </c>
      <c r="ADK39">
        <v>442</v>
      </c>
      <c r="ADL39">
        <v>866</v>
      </c>
      <c r="ADM39">
        <v>492</v>
      </c>
      <c r="ADN39">
        <v>350</v>
      </c>
      <c r="ADO39">
        <v>259</v>
      </c>
      <c r="ADP39">
        <v>196</v>
      </c>
      <c r="ADQ39">
        <v>188</v>
      </c>
      <c r="ADR39">
        <v>130</v>
      </c>
      <c r="ADS39">
        <v>113</v>
      </c>
      <c r="ADT39">
        <v>104</v>
      </c>
      <c r="ADU39">
        <v>65</v>
      </c>
      <c r="ADV39">
        <v>32</v>
      </c>
      <c r="ADW39">
        <v>27</v>
      </c>
      <c r="ADY39">
        <v>418</v>
      </c>
      <c r="ADZ39" t="s">
        <v>284</v>
      </c>
      <c r="AEA39">
        <v>181</v>
      </c>
      <c r="AEB39">
        <v>39</v>
      </c>
      <c r="AEC39">
        <v>4</v>
      </c>
      <c r="AED39">
        <v>-202</v>
      </c>
      <c r="AEE39">
        <v>-213</v>
      </c>
      <c r="AEF39">
        <v>244</v>
      </c>
      <c r="AEG39">
        <v>203</v>
      </c>
      <c r="AEH39">
        <v>122</v>
      </c>
      <c r="AEI39">
        <v>-12</v>
      </c>
      <c r="AEJ39">
        <v>-33</v>
      </c>
      <c r="AEK39">
        <v>-6</v>
      </c>
      <c r="AEL39">
        <v>7</v>
      </c>
      <c r="AEM39">
        <v>9</v>
      </c>
      <c r="AEN39">
        <v>16</v>
      </c>
      <c r="AEO39">
        <v>25</v>
      </c>
      <c r="AEP39">
        <v>31</v>
      </c>
      <c r="AER39">
        <v>418</v>
      </c>
      <c r="AES39" t="s">
        <v>284</v>
      </c>
      <c r="AET39">
        <v>5498.6358656008133</v>
      </c>
      <c r="AEU39">
        <v>5386.9574541001821</v>
      </c>
      <c r="AEV39">
        <v>6999.1292128516216</v>
      </c>
      <c r="AEW39">
        <v>4229.6558979798547</v>
      </c>
      <c r="AEX39">
        <v>-494.2358025594408</v>
      </c>
      <c r="AEY39">
        <v>1722.1600144971405</v>
      </c>
      <c r="AEZ39">
        <v>3371.1100632445855</v>
      </c>
      <c r="AFA39">
        <v>4654.7468940300841</v>
      </c>
      <c r="AFB39">
        <v>5506.0873411054909</v>
      </c>
      <c r="AFC39">
        <v>5637.0080343335267</v>
      </c>
      <c r="AFD39">
        <v>5421.0789490899688</v>
      </c>
      <c r="AFE39">
        <v>3982.7963686173894</v>
      </c>
      <c r="AFF39">
        <v>3648.9384158704311</v>
      </c>
      <c r="AFG39">
        <v>3276.5210412564725</v>
      </c>
      <c r="AFH39">
        <v>2651.3675229017799</v>
      </c>
      <c r="AFI39">
        <v>13305.297756098711</v>
      </c>
      <c r="AFK39">
        <v>418</v>
      </c>
      <c r="AFL39" t="s">
        <v>284</v>
      </c>
      <c r="AFM39">
        <v>9193.8238998448069</v>
      </c>
      <c r="AFN39">
        <v>9499.4020308718027</v>
      </c>
      <c r="AFO39">
        <v>9734.0451799642869</v>
      </c>
      <c r="AFP39">
        <v>6048.7324768593307</v>
      </c>
      <c r="AFQ39">
        <v>2190.4192061853573</v>
      </c>
      <c r="AFR39">
        <v>2036.8109587626768</v>
      </c>
      <c r="AFS39">
        <v>2036.8109587626768</v>
      </c>
      <c r="AFT39">
        <v>2036.8109587626768</v>
      </c>
      <c r="AFU39">
        <v>2036.8109587626768</v>
      </c>
      <c r="AFV39">
        <v>2036.8109587626768</v>
      </c>
      <c r="AFW39">
        <v>2877.5143820496378</v>
      </c>
      <c r="AFX39">
        <v>2877.5143820496378</v>
      </c>
      <c r="AFY39">
        <v>2877.5143820496378</v>
      </c>
      <c r="AFZ39">
        <v>4642.1112816846553</v>
      </c>
      <c r="AGA39">
        <v>4642.1112816846553</v>
      </c>
      <c r="AGB39">
        <v>16495.597767706615</v>
      </c>
      <c r="AGD39">
        <v>418</v>
      </c>
      <c r="AGE39" t="s">
        <v>284</v>
      </c>
      <c r="AGF39">
        <v>-3695.1880342439936</v>
      </c>
      <c r="AGG39">
        <v>-4112.4445767716206</v>
      </c>
      <c r="AGH39">
        <v>-2734.9159671126654</v>
      </c>
      <c r="AGI39">
        <v>-1819.0765788794761</v>
      </c>
      <c r="AGJ39">
        <v>-2684.6550087447981</v>
      </c>
      <c r="AGK39">
        <v>-314.65094426553628</v>
      </c>
      <c r="AGL39">
        <v>1334.2991044819087</v>
      </c>
      <c r="AGM39">
        <v>2617.9359352674073</v>
      </c>
      <c r="AGN39">
        <v>3469.276382342814</v>
      </c>
      <c r="AGO39">
        <v>3600.1970755708498</v>
      </c>
      <c r="AGP39">
        <v>2543.564567040331</v>
      </c>
      <c r="AGQ39">
        <v>1105.2819865677516</v>
      </c>
      <c r="AGR39">
        <v>771.42403382079328</v>
      </c>
      <c r="AGS39">
        <v>-1365.5902404281828</v>
      </c>
      <c r="AGT39">
        <v>-1990.7437587828754</v>
      </c>
      <c r="AGU39">
        <v>-3190.3000116079038</v>
      </c>
    </row>
    <row r="40" spans="1:879" x14ac:dyDescent="0.25">
      <c r="A40">
        <v>8</v>
      </c>
      <c r="B40">
        <v>508</v>
      </c>
      <c r="C40" t="s">
        <v>285</v>
      </c>
      <c r="D40">
        <v>54</v>
      </c>
      <c r="E40">
        <v>51</v>
      </c>
      <c r="F40">
        <v>50</v>
      </c>
      <c r="G40">
        <v>48</v>
      </c>
      <c r="H40">
        <v>46</v>
      </c>
      <c r="I40">
        <v>46</v>
      </c>
      <c r="J40">
        <v>44</v>
      </c>
      <c r="K40">
        <v>44</v>
      </c>
      <c r="L40">
        <v>42</v>
      </c>
      <c r="M40">
        <v>42</v>
      </c>
      <c r="N40">
        <v>42</v>
      </c>
      <c r="O40">
        <v>41</v>
      </c>
      <c r="P40">
        <v>40</v>
      </c>
      <c r="R40">
        <v>508</v>
      </c>
      <c r="S40" t="s">
        <v>285</v>
      </c>
      <c r="T40">
        <v>321</v>
      </c>
      <c r="U40">
        <v>293</v>
      </c>
      <c r="V40">
        <v>276</v>
      </c>
      <c r="W40">
        <v>258</v>
      </c>
      <c r="X40">
        <v>253</v>
      </c>
      <c r="Y40">
        <v>244</v>
      </c>
      <c r="Z40">
        <v>237</v>
      </c>
      <c r="AA40">
        <v>231</v>
      </c>
      <c r="AB40">
        <v>227</v>
      </c>
      <c r="AC40">
        <v>221</v>
      </c>
      <c r="AD40">
        <v>217</v>
      </c>
      <c r="AE40">
        <v>214</v>
      </c>
      <c r="AF40">
        <v>213</v>
      </c>
      <c r="AH40">
        <v>508</v>
      </c>
      <c r="AI40" t="s">
        <v>285</v>
      </c>
      <c r="AJ40">
        <v>83</v>
      </c>
      <c r="AK40">
        <v>80</v>
      </c>
      <c r="AL40">
        <v>66</v>
      </c>
      <c r="AM40">
        <v>67</v>
      </c>
      <c r="AN40">
        <v>53</v>
      </c>
      <c r="AO40">
        <v>54</v>
      </c>
      <c r="AP40">
        <v>53</v>
      </c>
      <c r="AQ40">
        <v>50</v>
      </c>
      <c r="AR40">
        <v>48</v>
      </c>
      <c r="AS40">
        <v>48</v>
      </c>
      <c r="AT40">
        <v>48</v>
      </c>
      <c r="AU40">
        <v>47</v>
      </c>
      <c r="AV40">
        <v>45</v>
      </c>
      <c r="AX40">
        <v>508</v>
      </c>
      <c r="AY40" t="s">
        <v>285</v>
      </c>
      <c r="AZ40">
        <v>526</v>
      </c>
      <c r="BA40">
        <v>519</v>
      </c>
      <c r="BB40">
        <v>516</v>
      </c>
      <c r="BC40">
        <v>483</v>
      </c>
      <c r="BD40">
        <v>464</v>
      </c>
      <c r="BE40">
        <v>438</v>
      </c>
      <c r="BF40">
        <v>408</v>
      </c>
      <c r="BG40">
        <v>380</v>
      </c>
      <c r="BH40">
        <v>354</v>
      </c>
      <c r="BI40">
        <v>337</v>
      </c>
      <c r="BJ40">
        <v>318</v>
      </c>
      <c r="BK40">
        <v>312</v>
      </c>
      <c r="BL40">
        <v>304</v>
      </c>
      <c r="BN40">
        <v>508</v>
      </c>
      <c r="BO40" t="s">
        <v>285</v>
      </c>
      <c r="BP40">
        <v>276</v>
      </c>
      <c r="BQ40">
        <v>282</v>
      </c>
      <c r="BR40">
        <v>265</v>
      </c>
      <c r="BS40">
        <v>276</v>
      </c>
      <c r="BT40">
        <v>273</v>
      </c>
      <c r="BU40">
        <v>272</v>
      </c>
      <c r="BV40">
        <v>259</v>
      </c>
      <c r="BW40">
        <v>256</v>
      </c>
      <c r="BX40">
        <v>255</v>
      </c>
      <c r="BY40">
        <v>238</v>
      </c>
      <c r="BZ40">
        <v>224</v>
      </c>
      <c r="CA40">
        <v>201</v>
      </c>
      <c r="CB40">
        <v>190</v>
      </c>
      <c r="CD40">
        <v>508</v>
      </c>
      <c r="CE40" t="s">
        <v>285</v>
      </c>
      <c r="CF40">
        <v>338</v>
      </c>
      <c r="CG40">
        <v>317</v>
      </c>
      <c r="CH40">
        <v>299</v>
      </c>
      <c r="CI40">
        <v>286</v>
      </c>
      <c r="CJ40">
        <v>292</v>
      </c>
      <c r="CK40">
        <v>275</v>
      </c>
      <c r="CL40">
        <v>287</v>
      </c>
      <c r="CM40">
        <v>284</v>
      </c>
      <c r="CN40">
        <v>281</v>
      </c>
      <c r="CO40">
        <v>273</v>
      </c>
      <c r="CP40">
        <v>271</v>
      </c>
      <c r="CQ40">
        <v>270</v>
      </c>
      <c r="CR40">
        <v>252</v>
      </c>
      <c r="CT40">
        <v>508</v>
      </c>
      <c r="CU40" t="s">
        <v>285</v>
      </c>
      <c r="CV40">
        <v>356</v>
      </c>
      <c r="CW40">
        <v>354</v>
      </c>
      <c r="CX40">
        <v>356</v>
      </c>
      <c r="CY40">
        <v>349</v>
      </c>
      <c r="CZ40">
        <v>331</v>
      </c>
      <c r="DA40">
        <v>333</v>
      </c>
      <c r="DB40">
        <v>325</v>
      </c>
      <c r="DC40">
        <v>320</v>
      </c>
      <c r="DD40">
        <v>315</v>
      </c>
      <c r="DE40">
        <v>323</v>
      </c>
      <c r="DF40">
        <v>320</v>
      </c>
      <c r="DG40">
        <v>317</v>
      </c>
      <c r="DH40">
        <v>321</v>
      </c>
      <c r="DJ40">
        <v>508</v>
      </c>
      <c r="DK40" t="s">
        <v>285</v>
      </c>
      <c r="DL40">
        <v>4673</v>
      </c>
      <c r="DM40">
        <v>4532</v>
      </c>
      <c r="DN40">
        <v>4376</v>
      </c>
      <c r="DO40">
        <v>4237</v>
      </c>
      <c r="DP40">
        <v>4123</v>
      </c>
      <c r="DQ40">
        <v>4019</v>
      </c>
      <c r="DR40">
        <v>3930</v>
      </c>
      <c r="DS40">
        <v>3830</v>
      </c>
      <c r="DT40">
        <v>3750</v>
      </c>
      <c r="DU40">
        <v>3683</v>
      </c>
      <c r="DV40">
        <v>3635</v>
      </c>
      <c r="DW40">
        <v>3583</v>
      </c>
      <c r="DX40">
        <v>3525</v>
      </c>
      <c r="DZ40">
        <v>508</v>
      </c>
      <c r="EA40" t="s">
        <v>285</v>
      </c>
      <c r="EB40">
        <v>1872</v>
      </c>
      <c r="EC40">
        <v>1882</v>
      </c>
      <c r="ED40">
        <v>1904</v>
      </c>
      <c r="EE40">
        <v>1872</v>
      </c>
      <c r="EF40">
        <v>1807</v>
      </c>
      <c r="EG40">
        <v>1765</v>
      </c>
      <c r="EH40">
        <v>1703</v>
      </c>
      <c r="EI40">
        <v>1672</v>
      </c>
      <c r="EJ40">
        <v>1646</v>
      </c>
      <c r="EK40">
        <v>1579</v>
      </c>
      <c r="EL40">
        <v>1508</v>
      </c>
      <c r="EM40">
        <v>1466</v>
      </c>
      <c r="EN40">
        <v>1410</v>
      </c>
      <c r="EP40">
        <v>508</v>
      </c>
      <c r="EQ40" t="s">
        <v>285</v>
      </c>
      <c r="ER40">
        <v>1025</v>
      </c>
      <c r="ES40">
        <v>1039</v>
      </c>
      <c r="ET40">
        <v>1056</v>
      </c>
      <c r="EU40">
        <v>1115</v>
      </c>
      <c r="EV40">
        <v>1184</v>
      </c>
      <c r="EW40">
        <v>1224</v>
      </c>
      <c r="EX40">
        <v>1281</v>
      </c>
      <c r="EY40">
        <v>1322</v>
      </c>
      <c r="EZ40">
        <v>1332</v>
      </c>
      <c r="FA40">
        <v>1405</v>
      </c>
      <c r="FB40">
        <v>1442</v>
      </c>
      <c r="FC40">
        <v>1452</v>
      </c>
      <c r="FD40">
        <v>1472</v>
      </c>
      <c r="FF40">
        <v>508</v>
      </c>
      <c r="FG40" t="s">
        <v>285</v>
      </c>
      <c r="FH40">
        <v>459</v>
      </c>
      <c r="FI40">
        <v>453</v>
      </c>
      <c r="FJ40">
        <v>464</v>
      </c>
      <c r="FK40">
        <v>471</v>
      </c>
      <c r="FL40">
        <v>483</v>
      </c>
      <c r="FM40">
        <v>495</v>
      </c>
      <c r="FN40">
        <v>498</v>
      </c>
      <c r="FO40">
        <v>504</v>
      </c>
      <c r="FP40">
        <v>519</v>
      </c>
      <c r="FQ40">
        <v>500</v>
      </c>
      <c r="FR40">
        <v>506</v>
      </c>
      <c r="FS40">
        <v>518</v>
      </c>
      <c r="FT40">
        <v>544</v>
      </c>
      <c r="FV40">
        <v>508</v>
      </c>
      <c r="FW40" t="s">
        <v>285</v>
      </c>
      <c r="FX40">
        <v>9983</v>
      </c>
      <c r="FY40">
        <v>9802</v>
      </c>
      <c r="FZ40">
        <v>9628</v>
      </c>
      <c r="GA40">
        <v>9462</v>
      </c>
      <c r="GB40">
        <v>9309</v>
      </c>
      <c r="GC40">
        <v>9165</v>
      </c>
      <c r="GD40">
        <v>9025</v>
      </c>
      <c r="GE40">
        <v>8893</v>
      </c>
      <c r="GF40">
        <v>8769</v>
      </c>
      <c r="GG40">
        <v>8649</v>
      </c>
      <c r="GH40">
        <v>8531</v>
      </c>
      <c r="GI40">
        <v>8421</v>
      </c>
      <c r="GJ40">
        <v>8316</v>
      </c>
      <c r="GL40">
        <v>508</v>
      </c>
      <c r="GM40" t="s">
        <v>285</v>
      </c>
      <c r="GN40">
        <v>90</v>
      </c>
      <c r="GO40">
        <v>110</v>
      </c>
      <c r="GP40">
        <v>92</v>
      </c>
      <c r="GQ40">
        <v>92</v>
      </c>
      <c r="GR40">
        <v>98</v>
      </c>
      <c r="GS40">
        <v>103</v>
      </c>
      <c r="GT40">
        <v>81</v>
      </c>
      <c r="GU40">
        <v>104</v>
      </c>
      <c r="GV40">
        <v>126</v>
      </c>
      <c r="GW40">
        <v>102</v>
      </c>
      <c r="GX40">
        <v>118</v>
      </c>
      <c r="GY40">
        <v>133</v>
      </c>
      <c r="GZ40">
        <v>114</v>
      </c>
      <c r="HA40">
        <v>111</v>
      </c>
      <c r="HB40">
        <v>104</v>
      </c>
      <c r="HC40">
        <v>119</v>
      </c>
      <c r="HD40">
        <v>115</v>
      </c>
      <c r="HE40">
        <v>149</v>
      </c>
      <c r="HF40">
        <v>149</v>
      </c>
      <c r="HG40">
        <v>147</v>
      </c>
      <c r="HH40">
        <v>97</v>
      </c>
      <c r="HI40">
        <v>99</v>
      </c>
      <c r="HJ40">
        <v>71</v>
      </c>
      <c r="HK40">
        <v>111</v>
      </c>
      <c r="HL40">
        <v>74</v>
      </c>
      <c r="HM40">
        <v>102</v>
      </c>
      <c r="HN40">
        <v>112</v>
      </c>
      <c r="HO40">
        <v>83</v>
      </c>
      <c r="HP40">
        <v>103</v>
      </c>
      <c r="HQ40">
        <v>95</v>
      </c>
      <c r="HR40">
        <v>121</v>
      </c>
      <c r="HS40">
        <v>114</v>
      </c>
      <c r="HT40">
        <v>112</v>
      </c>
      <c r="HU40">
        <v>105</v>
      </c>
      <c r="HV40">
        <v>100</v>
      </c>
      <c r="HW40">
        <v>122</v>
      </c>
      <c r="HX40">
        <v>111</v>
      </c>
      <c r="HY40">
        <v>104</v>
      </c>
      <c r="HZ40">
        <v>106</v>
      </c>
      <c r="IA40">
        <v>117</v>
      </c>
      <c r="IB40">
        <v>111</v>
      </c>
      <c r="IC40">
        <v>133</v>
      </c>
      <c r="ID40">
        <v>142</v>
      </c>
      <c r="IE40">
        <v>144</v>
      </c>
      <c r="IF40">
        <v>145</v>
      </c>
      <c r="IG40">
        <v>134</v>
      </c>
      <c r="IH40">
        <v>130</v>
      </c>
      <c r="II40">
        <v>134</v>
      </c>
      <c r="IJ40">
        <v>152</v>
      </c>
      <c r="IK40">
        <v>169</v>
      </c>
      <c r="IL40">
        <v>151</v>
      </c>
      <c r="IM40">
        <v>180</v>
      </c>
      <c r="IN40">
        <v>166</v>
      </c>
      <c r="IO40">
        <v>196</v>
      </c>
      <c r="IP40">
        <v>213</v>
      </c>
      <c r="IQ40">
        <v>189</v>
      </c>
      <c r="IR40">
        <v>226</v>
      </c>
      <c r="IS40">
        <v>213</v>
      </c>
      <c r="IT40">
        <v>188</v>
      </c>
      <c r="IU40">
        <v>215</v>
      </c>
      <c r="IV40">
        <v>234</v>
      </c>
      <c r="IW40">
        <v>211</v>
      </c>
      <c r="IX40">
        <v>244</v>
      </c>
      <c r="IY40">
        <v>223</v>
      </c>
      <c r="IZ40">
        <v>180</v>
      </c>
      <c r="JA40">
        <v>167</v>
      </c>
      <c r="JB40">
        <v>140</v>
      </c>
      <c r="JC40">
        <v>99</v>
      </c>
      <c r="JD40">
        <v>157</v>
      </c>
      <c r="JE40">
        <v>132</v>
      </c>
      <c r="JF40">
        <v>138</v>
      </c>
      <c r="JG40">
        <v>140</v>
      </c>
      <c r="JH40">
        <v>139</v>
      </c>
      <c r="JI40">
        <v>114</v>
      </c>
      <c r="JJ40">
        <v>120</v>
      </c>
      <c r="JK40">
        <v>108</v>
      </c>
      <c r="JL40">
        <v>100</v>
      </c>
      <c r="JM40">
        <v>98</v>
      </c>
      <c r="JN40">
        <v>113</v>
      </c>
      <c r="JO40">
        <v>116</v>
      </c>
      <c r="JP40">
        <v>113</v>
      </c>
      <c r="JQ40">
        <v>110</v>
      </c>
      <c r="JR40">
        <v>86</v>
      </c>
      <c r="JS40">
        <v>92</v>
      </c>
      <c r="JT40">
        <v>80</v>
      </c>
      <c r="JU40">
        <v>63</v>
      </c>
      <c r="JV40">
        <v>62</v>
      </c>
      <c r="JW40">
        <v>60</v>
      </c>
      <c r="JX40">
        <v>57</v>
      </c>
      <c r="JY40">
        <v>43</v>
      </c>
      <c r="JZ40">
        <v>27</v>
      </c>
      <c r="KA40">
        <v>20</v>
      </c>
      <c r="KB40">
        <v>12</v>
      </c>
      <c r="KC40">
        <v>14</v>
      </c>
      <c r="KD40">
        <v>9</v>
      </c>
      <c r="KE40">
        <v>14</v>
      </c>
      <c r="KF40">
        <v>5</v>
      </c>
      <c r="KG40">
        <v>4</v>
      </c>
      <c r="KH40">
        <v>4</v>
      </c>
      <c r="KI40">
        <v>0</v>
      </c>
      <c r="KJ40">
        <v>1</v>
      </c>
      <c r="KL40">
        <v>508</v>
      </c>
      <c r="KM40" t="s">
        <v>285</v>
      </c>
      <c r="KN40">
        <v>54</v>
      </c>
      <c r="KO40">
        <v>54</v>
      </c>
      <c r="KP40">
        <v>52</v>
      </c>
      <c r="KQ40">
        <v>68</v>
      </c>
      <c r="KR40">
        <v>66</v>
      </c>
      <c r="KS40">
        <v>81</v>
      </c>
      <c r="KT40">
        <v>83</v>
      </c>
      <c r="KU40">
        <v>86</v>
      </c>
      <c r="KV40">
        <v>80</v>
      </c>
      <c r="KW40">
        <v>85</v>
      </c>
      <c r="KX40">
        <v>102</v>
      </c>
      <c r="KY40">
        <v>82</v>
      </c>
      <c r="KZ40">
        <v>91</v>
      </c>
      <c r="LA40">
        <v>88</v>
      </c>
      <c r="LB40">
        <v>102</v>
      </c>
      <c r="LC40">
        <v>86</v>
      </c>
      <c r="LD40">
        <v>108</v>
      </c>
      <c r="LE40">
        <v>125</v>
      </c>
      <c r="LF40">
        <v>105</v>
      </c>
      <c r="LG40">
        <v>90</v>
      </c>
      <c r="LH40">
        <v>77</v>
      </c>
      <c r="LI40">
        <v>63</v>
      </c>
      <c r="LJ40">
        <v>70</v>
      </c>
      <c r="LK40">
        <v>56</v>
      </c>
      <c r="LL40">
        <v>60</v>
      </c>
      <c r="LM40">
        <v>69</v>
      </c>
      <c r="LN40">
        <v>98</v>
      </c>
      <c r="LO40">
        <v>68</v>
      </c>
      <c r="LP40">
        <v>62</v>
      </c>
      <c r="LQ40">
        <v>68</v>
      </c>
      <c r="LR40">
        <v>74</v>
      </c>
      <c r="LS40">
        <v>58</v>
      </c>
      <c r="LT40">
        <v>84</v>
      </c>
      <c r="LU40">
        <v>84</v>
      </c>
      <c r="LV40">
        <v>79</v>
      </c>
      <c r="LW40">
        <v>88</v>
      </c>
      <c r="LX40">
        <v>81</v>
      </c>
      <c r="LY40">
        <v>92</v>
      </c>
      <c r="LZ40">
        <v>89</v>
      </c>
      <c r="MA40">
        <v>106</v>
      </c>
      <c r="MB40">
        <v>118</v>
      </c>
      <c r="MC40">
        <v>115</v>
      </c>
      <c r="MD40">
        <v>101</v>
      </c>
      <c r="ME40">
        <v>99</v>
      </c>
      <c r="MF40">
        <v>123</v>
      </c>
      <c r="MG40">
        <v>112</v>
      </c>
      <c r="MH40">
        <v>101</v>
      </c>
      <c r="MI40">
        <v>108</v>
      </c>
      <c r="MJ40">
        <v>110</v>
      </c>
      <c r="MK40">
        <v>112</v>
      </c>
      <c r="ML40">
        <v>132</v>
      </c>
      <c r="MM40">
        <v>128</v>
      </c>
      <c r="MN40">
        <v>140</v>
      </c>
      <c r="MO40">
        <v>138</v>
      </c>
      <c r="MP40">
        <v>127</v>
      </c>
      <c r="MQ40">
        <v>117</v>
      </c>
      <c r="MR40">
        <v>137</v>
      </c>
      <c r="MS40">
        <v>152</v>
      </c>
      <c r="MT40">
        <v>174</v>
      </c>
      <c r="MU40">
        <v>154</v>
      </c>
      <c r="MV40">
        <v>168</v>
      </c>
      <c r="MW40">
        <v>173</v>
      </c>
      <c r="MX40">
        <v>193</v>
      </c>
      <c r="MY40">
        <v>208</v>
      </c>
      <c r="MZ40">
        <v>173</v>
      </c>
      <c r="NA40">
        <v>200</v>
      </c>
      <c r="NB40">
        <v>208</v>
      </c>
      <c r="NC40">
        <v>170</v>
      </c>
      <c r="ND40">
        <v>195</v>
      </c>
      <c r="NE40">
        <v>206</v>
      </c>
      <c r="NF40">
        <v>190</v>
      </c>
      <c r="NG40">
        <v>219</v>
      </c>
      <c r="NH40">
        <v>198</v>
      </c>
      <c r="NI40">
        <v>155</v>
      </c>
      <c r="NJ40">
        <v>131</v>
      </c>
      <c r="NK40">
        <v>123</v>
      </c>
      <c r="NL40">
        <v>80</v>
      </c>
      <c r="NM40">
        <v>129</v>
      </c>
      <c r="NN40">
        <v>114</v>
      </c>
      <c r="NO40">
        <v>104</v>
      </c>
      <c r="NP40">
        <v>112</v>
      </c>
      <c r="NQ40">
        <v>107</v>
      </c>
      <c r="NR40">
        <v>93</v>
      </c>
      <c r="NS40">
        <v>94</v>
      </c>
      <c r="NT40">
        <v>69</v>
      </c>
      <c r="NU40">
        <v>56</v>
      </c>
      <c r="NV40">
        <v>54</v>
      </c>
      <c r="NW40">
        <v>58</v>
      </c>
      <c r="NX40">
        <v>62</v>
      </c>
      <c r="NY40">
        <v>46</v>
      </c>
      <c r="NZ40">
        <v>56</v>
      </c>
      <c r="OA40">
        <v>25</v>
      </c>
      <c r="OB40">
        <v>28</v>
      </c>
      <c r="OC40">
        <v>19</v>
      </c>
      <c r="OD40">
        <v>15</v>
      </c>
      <c r="OE40">
        <v>13</v>
      </c>
      <c r="OF40">
        <v>12</v>
      </c>
      <c r="OG40">
        <v>5</v>
      </c>
      <c r="OH40">
        <v>5</v>
      </c>
      <c r="OI40">
        <v>2</v>
      </c>
      <c r="OJ40">
        <v>3</v>
      </c>
      <c r="OL40">
        <v>508</v>
      </c>
      <c r="OM40" t="s">
        <v>285</v>
      </c>
      <c r="ON40">
        <v>40</v>
      </c>
      <c r="OO40">
        <v>41</v>
      </c>
      <c r="OP40">
        <v>42</v>
      </c>
      <c r="OQ40">
        <v>42</v>
      </c>
      <c r="OR40">
        <v>44</v>
      </c>
      <c r="OS40">
        <v>44</v>
      </c>
      <c r="OT40">
        <v>45</v>
      </c>
      <c r="OU40">
        <v>45</v>
      </c>
      <c r="OV40">
        <v>48</v>
      </c>
      <c r="OW40">
        <v>50</v>
      </c>
      <c r="OX40">
        <v>51</v>
      </c>
      <c r="OY40">
        <v>53</v>
      </c>
      <c r="OZ40">
        <v>57</v>
      </c>
      <c r="PA40">
        <v>58</v>
      </c>
      <c r="PB40">
        <v>58</v>
      </c>
      <c r="PC40">
        <v>74</v>
      </c>
      <c r="PD40">
        <v>75</v>
      </c>
      <c r="PE40">
        <v>88</v>
      </c>
      <c r="PF40">
        <v>89</v>
      </c>
      <c r="PG40">
        <v>83</v>
      </c>
      <c r="PH40">
        <v>64</v>
      </c>
      <c r="PI40">
        <v>58</v>
      </c>
      <c r="PJ40">
        <v>59</v>
      </c>
      <c r="PK40">
        <v>57</v>
      </c>
      <c r="PL40">
        <v>57</v>
      </c>
      <c r="PM40">
        <v>58</v>
      </c>
      <c r="PN40">
        <v>59</v>
      </c>
      <c r="PO40">
        <v>59</v>
      </c>
      <c r="PP40">
        <v>61</v>
      </c>
      <c r="PQ40">
        <v>62</v>
      </c>
      <c r="PR40">
        <v>61</v>
      </c>
      <c r="PS40">
        <v>64</v>
      </c>
      <c r="PT40">
        <v>60</v>
      </c>
      <c r="PU40">
        <v>65</v>
      </c>
      <c r="PV40">
        <v>66</v>
      </c>
      <c r="PW40">
        <v>64</v>
      </c>
      <c r="PX40">
        <v>67</v>
      </c>
      <c r="PY40">
        <v>71</v>
      </c>
      <c r="PZ40">
        <v>83</v>
      </c>
      <c r="QA40">
        <v>73</v>
      </c>
      <c r="QB40">
        <v>71</v>
      </c>
      <c r="QC40">
        <v>76</v>
      </c>
      <c r="QD40">
        <v>79</v>
      </c>
      <c r="QE40">
        <v>71</v>
      </c>
      <c r="QF40">
        <v>88</v>
      </c>
      <c r="QG40">
        <v>89</v>
      </c>
      <c r="QH40">
        <v>87</v>
      </c>
      <c r="QI40">
        <v>98</v>
      </c>
      <c r="QJ40">
        <v>91</v>
      </c>
      <c r="QK40">
        <v>97</v>
      </c>
      <c r="QL40">
        <v>94</v>
      </c>
      <c r="QM40">
        <v>105</v>
      </c>
      <c r="QN40">
        <v>112</v>
      </c>
      <c r="QO40">
        <v>110</v>
      </c>
      <c r="QP40">
        <v>101</v>
      </c>
      <c r="QQ40">
        <v>99</v>
      </c>
      <c r="QR40">
        <v>114</v>
      </c>
      <c r="QS40">
        <v>105</v>
      </c>
      <c r="QT40">
        <v>100</v>
      </c>
      <c r="QU40">
        <v>103</v>
      </c>
      <c r="QV40">
        <v>109</v>
      </c>
      <c r="QW40">
        <v>110</v>
      </c>
      <c r="QX40">
        <v>126</v>
      </c>
      <c r="QY40">
        <v>125</v>
      </c>
      <c r="QZ40">
        <v>135</v>
      </c>
      <c r="RA40">
        <v>133</v>
      </c>
      <c r="RB40">
        <v>125</v>
      </c>
      <c r="RC40">
        <v>119</v>
      </c>
      <c r="RD40">
        <v>132</v>
      </c>
      <c r="RE40">
        <v>143</v>
      </c>
      <c r="RF40">
        <v>156</v>
      </c>
      <c r="RG40">
        <v>140</v>
      </c>
      <c r="RH40">
        <v>147</v>
      </c>
      <c r="RI40">
        <v>151</v>
      </c>
      <c r="RJ40">
        <v>164</v>
      </c>
      <c r="RK40">
        <v>172</v>
      </c>
      <c r="RL40">
        <v>145</v>
      </c>
      <c r="RM40">
        <v>160</v>
      </c>
      <c r="RN40">
        <v>162</v>
      </c>
      <c r="RO40">
        <v>131</v>
      </c>
      <c r="RP40">
        <v>146</v>
      </c>
      <c r="RQ40">
        <v>148</v>
      </c>
      <c r="RR40">
        <v>134</v>
      </c>
      <c r="RS40">
        <v>146</v>
      </c>
      <c r="RT40">
        <v>128</v>
      </c>
      <c r="RU40">
        <v>97</v>
      </c>
      <c r="RV40">
        <v>75</v>
      </c>
      <c r="RW40">
        <v>66</v>
      </c>
      <c r="RX40">
        <v>40</v>
      </c>
      <c r="RY40">
        <v>56</v>
      </c>
      <c r="RZ40">
        <v>45</v>
      </c>
      <c r="SA40">
        <v>37</v>
      </c>
      <c r="SB40">
        <v>35</v>
      </c>
      <c r="SC40">
        <v>26</v>
      </c>
      <c r="SD40">
        <v>21</v>
      </c>
      <c r="SE40">
        <v>17</v>
      </c>
      <c r="SF40">
        <v>9</v>
      </c>
      <c r="SG40">
        <v>6</v>
      </c>
      <c r="SH40">
        <v>4</v>
      </c>
      <c r="SI40">
        <v>4</v>
      </c>
      <c r="SJ40">
        <v>6</v>
      </c>
      <c r="SL40">
        <v>508</v>
      </c>
      <c r="SM40" t="s">
        <v>285</v>
      </c>
      <c r="SN40">
        <v>0</v>
      </c>
      <c r="SO40">
        <v>-139643.59410998691</v>
      </c>
      <c r="SP40">
        <v>-273886.60723229486</v>
      </c>
      <c r="SQ40">
        <v>-401957.52779725526</v>
      </c>
      <c r="SR40">
        <v>-519998.79795652605</v>
      </c>
      <c r="SS40">
        <v>-631096.46398878086</v>
      </c>
      <c r="ST40">
        <v>-739108.08374236198</v>
      </c>
      <c r="SU40">
        <v>-840947.61093859561</v>
      </c>
      <c r="SV40">
        <v>-936615.04557748174</v>
      </c>
      <c r="SW40">
        <v>-1029196.4339376941</v>
      </c>
      <c r="SX40">
        <v>-1120234.7991585697</v>
      </c>
      <c r="SY40">
        <v>-1205101.0718220978</v>
      </c>
      <c r="SZ40">
        <v>-1286109.7866372836</v>
      </c>
      <c r="TA40">
        <v>0</v>
      </c>
      <c r="TB40">
        <v>-305420.20883534133</v>
      </c>
      <c r="TC40">
        <v>-566056.73895582324</v>
      </c>
      <c r="TD40">
        <v>-743154.89156626503</v>
      </c>
      <c r="TE40">
        <v>-902650.08835341362</v>
      </c>
      <c r="TF40">
        <v>-978606.90763052204</v>
      </c>
      <c r="TG40">
        <v>-1068154.0883534136</v>
      </c>
      <c r="TH40">
        <v>-1143707.6305220884</v>
      </c>
      <c r="TI40">
        <v>-1212465.9919678716</v>
      </c>
      <c r="TJ40">
        <v>-1267633.9919678716</v>
      </c>
      <c r="TK40">
        <v>-1304412.6586345383</v>
      </c>
      <c r="TL40">
        <v>-1347986.5060240966</v>
      </c>
      <c r="TM40">
        <v>-1379966.2008032131</v>
      </c>
      <c r="TN40">
        <v>0</v>
      </c>
      <c r="TO40">
        <v>-82883.080759639401</v>
      </c>
      <c r="TP40">
        <v>-349006.23441396508</v>
      </c>
      <c r="TQ40">
        <v>-618203.24189526192</v>
      </c>
      <c r="TR40">
        <v>-821631.01860732795</v>
      </c>
      <c r="TS40">
        <v>-1155628.0452714369</v>
      </c>
      <c r="TT40">
        <v>-1552292.8256282373</v>
      </c>
      <c r="TU40">
        <v>-1878591.4061001346</v>
      </c>
      <c r="TV40">
        <v>-2164126.8943027053</v>
      </c>
      <c r="TW40">
        <v>-2538305.48628429</v>
      </c>
      <c r="TX40">
        <v>-2881524.0744293123</v>
      </c>
      <c r="TY40">
        <v>-3180518.031843469</v>
      </c>
      <c r="TZ40">
        <v>-3436450.4124304634</v>
      </c>
      <c r="UA40">
        <v>0</v>
      </c>
      <c r="UB40">
        <v>-57925.815056159459</v>
      </c>
      <c r="UC40">
        <v>-109303.69609905034</v>
      </c>
      <c r="UD40">
        <v>-162871.79764555648</v>
      </c>
      <c r="UE40">
        <v>-212921.07683097228</v>
      </c>
      <c r="UF40">
        <v>-260380.49253869127</v>
      </c>
      <c r="UG40">
        <v>-301340.88865844731</v>
      </c>
      <c r="UH40">
        <v>-344316.80340457842</v>
      </c>
      <c r="UI40">
        <v>-383677.17466431326</v>
      </c>
      <c r="UJ40">
        <v>-422516.47269002936</v>
      </c>
      <c r="UK40">
        <v>-459978.37896837021</v>
      </c>
      <c r="UL40">
        <v>-496546.54731151974</v>
      </c>
      <c r="UM40">
        <v>-532985.95769067446</v>
      </c>
      <c r="UN40">
        <v>0</v>
      </c>
      <c r="UO40">
        <v>-178023.86091864354</v>
      </c>
      <c r="UP40">
        <v>-306020.41319675784</v>
      </c>
      <c r="UQ40">
        <v>-410700.07104884862</v>
      </c>
      <c r="UR40">
        <v>-490029.87070996437</v>
      </c>
      <c r="US40">
        <v>-593371.959111623</v>
      </c>
      <c r="UT40">
        <v>-692901.77551190741</v>
      </c>
      <c r="UU40">
        <v>-781053.49057505862</v>
      </c>
      <c r="UV40">
        <v>-875819.32495710778</v>
      </c>
      <c r="UW40">
        <v>-982370.116119724</v>
      </c>
      <c r="UX40">
        <v>-1074055.622224299</v>
      </c>
      <c r="UY40">
        <v>-1155905.9494591889</v>
      </c>
      <c r="UZ40">
        <v>-1202531.9662014982</v>
      </c>
      <c r="VA40">
        <v>0</v>
      </c>
      <c r="VB40">
        <v>-268873.01341926266</v>
      </c>
      <c r="VC40">
        <v>-521310.78119528352</v>
      </c>
      <c r="VD40">
        <v>-737593.50049778959</v>
      </c>
      <c r="VE40">
        <v>-936029.63997752266</v>
      </c>
      <c r="VF40">
        <v>-1119290.6248165662</v>
      </c>
      <c r="VG40">
        <v>-1298370.1610509469</v>
      </c>
      <c r="VH40">
        <v>-1470446.2909395644</v>
      </c>
      <c r="VI40">
        <v>-1642782.513933396</v>
      </c>
      <c r="VJ40">
        <v>-1788802.0546564704</v>
      </c>
      <c r="VK40">
        <v>-1945308.0127393606</v>
      </c>
      <c r="VL40">
        <v>-2104511.9437035546</v>
      </c>
      <c r="VM40">
        <v>-2246873.3483635881</v>
      </c>
      <c r="VN40">
        <v>0</v>
      </c>
      <c r="VO40">
        <v>-5858.2782114903566</v>
      </c>
      <c r="VP40">
        <v>202473.79817788495</v>
      </c>
      <c r="VQ40">
        <v>487271.81209873711</v>
      </c>
      <c r="VR40">
        <v>841509.92667778675</v>
      </c>
      <c r="VS40">
        <v>1100276.285412739</v>
      </c>
      <c r="VT40">
        <v>1308013.4283888955</v>
      </c>
      <c r="VU40">
        <v>1511509.9912462353</v>
      </c>
      <c r="VV40">
        <v>1699074.0118679283</v>
      </c>
      <c r="VW40">
        <v>1716457.2346030511</v>
      </c>
      <c r="VX40">
        <v>1872295.8734041075</v>
      </c>
      <c r="VY40">
        <v>2013100.6435703656</v>
      </c>
      <c r="VZ40">
        <v>2340508.4313894496</v>
      </c>
      <c r="WA40">
        <v>0</v>
      </c>
      <c r="WB40">
        <v>-105809.34636845642</v>
      </c>
      <c r="WC40">
        <v>-188550.11046294699</v>
      </c>
      <c r="WD40">
        <v>-267568.94479049521</v>
      </c>
      <c r="WE40">
        <v>-329863.35879685107</v>
      </c>
      <c r="WF40">
        <v>-412567.47020448989</v>
      </c>
      <c r="WG40">
        <v>-487146.03245030507</v>
      </c>
      <c r="WH40">
        <v>-551964.95606262016</v>
      </c>
      <c r="WI40">
        <v>-618399.59974094306</v>
      </c>
      <c r="WJ40">
        <v>-691930.86160820583</v>
      </c>
      <c r="WK40">
        <v>-756383.07564176642</v>
      </c>
      <c r="WL40">
        <v>-806794.81765090732</v>
      </c>
      <c r="WM40">
        <v>-844680.73764056317</v>
      </c>
      <c r="WN40">
        <v>0</v>
      </c>
      <c r="WO40">
        <v>-1144437.1976789802</v>
      </c>
      <c r="WP40">
        <v>-2111660.7833782369</v>
      </c>
      <c r="WQ40">
        <v>-2854778.1631427347</v>
      </c>
      <c r="WR40">
        <v>-3371613.9245547918</v>
      </c>
      <c r="WS40">
        <v>-4050665.6781493709</v>
      </c>
      <c r="WT40">
        <v>-4831300.4270067252</v>
      </c>
      <c r="WU40">
        <v>-5499518.1972964043</v>
      </c>
      <c r="WV40">
        <v>-6134812.5332758902</v>
      </c>
      <c r="WW40">
        <v>-7004298.1826612335</v>
      </c>
      <c r="WX40">
        <v>-7669600.7483921088</v>
      </c>
      <c r="WY40">
        <v>-8284264.2242444707</v>
      </c>
      <c r="WZ40">
        <v>-8589089.9783778358</v>
      </c>
      <c r="XA40">
        <v>508</v>
      </c>
      <c r="XB40" t="s">
        <v>285</v>
      </c>
      <c r="XC40">
        <v>0</v>
      </c>
      <c r="XD40">
        <v>0</v>
      </c>
      <c r="XE40">
        <v>0</v>
      </c>
      <c r="XF40">
        <v>0</v>
      </c>
      <c r="XG40">
        <v>0</v>
      </c>
      <c r="XH40">
        <v>0</v>
      </c>
      <c r="XI40">
        <v>0</v>
      </c>
      <c r="XJ40">
        <v>0</v>
      </c>
      <c r="XK40">
        <v>0</v>
      </c>
      <c r="XL40">
        <v>0</v>
      </c>
      <c r="XM40">
        <v>0</v>
      </c>
      <c r="XN40">
        <v>0</v>
      </c>
      <c r="XO40">
        <v>0</v>
      </c>
      <c r="XP40">
        <v>0</v>
      </c>
      <c r="XQ40">
        <v>0</v>
      </c>
      <c r="XR40">
        <v>0</v>
      </c>
      <c r="XS40">
        <v>0</v>
      </c>
      <c r="XT40">
        <v>0</v>
      </c>
      <c r="XU40">
        <v>0</v>
      </c>
      <c r="XV40">
        <v>0</v>
      </c>
      <c r="XW40">
        <v>0</v>
      </c>
      <c r="XX40">
        <v>0</v>
      </c>
      <c r="XY40">
        <v>0</v>
      </c>
      <c r="XZ40">
        <v>0</v>
      </c>
      <c r="YA40">
        <v>0</v>
      </c>
      <c r="YB40">
        <v>0</v>
      </c>
      <c r="YC40">
        <v>0</v>
      </c>
      <c r="YD40">
        <v>0</v>
      </c>
      <c r="YE40">
        <v>0</v>
      </c>
      <c r="YF40">
        <v>0</v>
      </c>
      <c r="YG40">
        <v>0</v>
      </c>
      <c r="YH40">
        <v>0</v>
      </c>
      <c r="YI40">
        <v>0</v>
      </c>
      <c r="YJ40">
        <v>0</v>
      </c>
      <c r="YK40">
        <v>0</v>
      </c>
      <c r="YL40">
        <v>0</v>
      </c>
      <c r="YM40">
        <v>0</v>
      </c>
      <c r="YN40">
        <v>0</v>
      </c>
      <c r="YO40">
        <v>0</v>
      </c>
      <c r="YP40">
        <v>0</v>
      </c>
      <c r="YQ40">
        <v>0</v>
      </c>
      <c r="YR40">
        <v>0</v>
      </c>
      <c r="YS40">
        <v>0</v>
      </c>
      <c r="YT40">
        <v>0</v>
      </c>
      <c r="YU40">
        <v>0</v>
      </c>
      <c r="YV40">
        <v>0</v>
      </c>
      <c r="YW40">
        <v>0</v>
      </c>
      <c r="YX40">
        <v>0</v>
      </c>
      <c r="YY40">
        <v>0</v>
      </c>
      <c r="YZ40">
        <v>0</v>
      </c>
      <c r="ZA40">
        <v>0</v>
      </c>
      <c r="ZB40">
        <v>0</v>
      </c>
      <c r="ZC40">
        <v>0</v>
      </c>
      <c r="ZD40">
        <v>0</v>
      </c>
      <c r="ZE40">
        <v>0</v>
      </c>
      <c r="ZF40">
        <v>0</v>
      </c>
      <c r="ZG40">
        <v>0</v>
      </c>
      <c r="ZH40">
        <v>0</v>
      </c>
      <c r="ZI40">
        <v>0</v>
      </c>
      <c r="ZJ40">
        <v>0</v>
      </c>
      <c r="ZK40">
        <v>0</v>
      </c>
      <c r="ZL40">
        <v>0</v>
      </c>
      <c r="ZM40">
        <v>0</v>
      </c>
      <c r="ZN40">
        <v>0</v>
      </c>
      <c r="ZO40">
        <v>0</v>
      </c>
      <c r="ZP40">
        <v>0</v>
      </c>
      <c r="ZQ40">
        <v>0</v>
      </c>
      <c r="ZR40">
        <v>0</v>
      </c>
      <c r="ZS40">
        <v>0</v>
      </c>
      <c r="ZT40">
        <v>0</v>
      </c>
      <c r="ZU40">
        <v>0</v>
      </c>
      <c r="ZV40">
        <v>0</v>
      </c>
      <c r="ZW40">
        <v>0</v>
      </c>
      <c r="ZX40">
        <v>0</v>
      </c>
      <c r="ZY40">
        <v>0</v>
      </c>
      <c r="ZZ40">
        <v>0</v>
      </c>
      <c r="AAA40">
        <v>0</v>
      </c>
      <c r="AAB40">
        <v>0</v>
      </c>
      <c r="AAC40">
        <v>0</v>
      </c>
      <c r="AAD40">
        <v>0</v>
      </c>
      <c r="AAE40">
        <v>208332.07638937532</v>
      </c>
      <c r="AAF40">
        <v>493130.09031022748</v>
      </c>
      <c r="AAG40">
        <v>847368.204889277</v>
      </c>
      <c r="AAH40">
        <v>1106134.5636242293</v>
      </c>
      <c r="AAI40">
        <v>1313871.7066003857</v>
      </c>
      <c r="AAJ40">
        <v>1517368.2694577256</v>
      </c>
      <c r="AAK40">
        <v>1704932.2900794186</v>
      </c>
      <c r="AAL40">
        <v>1722315.5128145413</v>
      </c>
      <c r="AAM40">
        <v>1878154.1516155978</v>
      </c>
      <c r="AAN40">
        <v>2018958.9217818559</v>
      </c>
      <c r="AAO40">
        <v>2346366.7096009399</v>
      </c>
      <c r="AAP40">
        <v>0</v>
      </c>
      <c r="AAQ40">
        <v>0</v>
      </c>
      <c r="AAR40">
        <v>0</v>
      </c>
      <c r="AAS40">
        <v>0</v>
      </c>
      <c r="AAT40">
        <v>0</v>
      </c>
      <c r="AAU40">
        <v>0</v>
      </c>
      <c r="AAV40">
        <v>0</v>
      </c>
      <c r="AAW40">
        <v>0</v>
      </c>
      <c r="AAX40">
        <v>0</v>
      </c>
      <c r="AAY40">
        <v>0</v>
      </c>
      <c r="AAZ40">
        <v>0</v>
      </c>
      <c r="ABA40">
        <v>0</v>
      </c>
      <c r="ABB40">
        <v>0</v>
      </c>
      <c r="ABC40">
        <v>0</v>
      </c>
      <c r="ABD40">
        <v>0</v>
      </c>
      <c r="ABE40">
        <v>208332.07638937532</v>
      </c>
      <c r="ABF40">
        <v>493130.09031022748</v>
      </c>
      <c r="ABG40">
        <v>847368.204889277</v>
      </c>
      <c r="ABH40">
        <v>1106134.5636242293</v>
      </c>
      <c r="ABI40">
        <v>1313871.7066003857</v>
      </c>
      <c r="ABJ40">
        <v>1517368.2694577256</v>
      </c>
      <c r="ABK40">
        <v>1704932.2900794186</v>
      </c>
      <c r="ABL40">
        <v>1722315.5128145413</v>
      </c>
      <c r="ABM40">
        <v>1878154.1516155978</v>
      </c>
      <c r="ABN40">
        <v>2018958.9217818559</v>
      </c>
      <c r="ABO40">
        <v>2346366.7096009399</v>
      </c>
      <c r="ABQ40">
        <v>508</v>
      </c>
      <c r="ABR40" t="s">
        <v>285</v>
      </c>
      <c r="ABS40">
        <v>0</v>
      </c>
      <c r="ABT40">
        <v>-53852.109285271152</v>
      </c>
      <c r="ABU40">
        <v>-107238.76468374403</v>
      </c>
      <c r="ABV40">
        <v>-159512.17660590081</v>
      </c>
      <c r="ABW40">
        <v>-208544.95597345498</v>
      </c>
      <c r="ABX40">
        <v>-256035.96165341107</v>
      </c>
      <c r="ABY40">
        <v>-303650.38088444708</v>
      </c>
      <c r="ABZ40">
        <v>-349592.93120224937</v>
      </c>
      <c r="ACA40">
        <v>-393700.58855281229</v>
      </c>
      <c r="ACB40">
        <v>-437642.49793964176</v>
      </c>
      <c r="ACC40">
        <v>-481787.34409385209</v>
      </c>
      <c r="ACD40">
        <v>-524048.45507106977</v>
      </c>
      <c r="ACE40">
        <v>-565283.32278463466</v>
      </c>
      <c r="ACG40">
        <v>508</v>
      </c>
      <c r="ACH40" t="s">
        <v>285</v>
      </c>
      <c r="ACI40">
        <v>2854</v>
      </c>
      <c r="ACJ40">
        <v>76777</v>
      </c>
      <c r="ACK40">
        <v>3.7172590749833936E-2</v>
      </c>
      <c r="ACM40">
        <v>508</v>
      </c>
      <c r="ACN40" t="s">
        <v>285</v>
      </c>
      <c r="ACO40">
        <v>40</v>
      </c>
      <c r="ACP40">
        <v>29</v>
      </c>
      <c r="ACQ40">
        <v>37</v>
      </c>
      <c r="ACR40">
        <v>103</v>
      </c>
      <c r="ACS40">
        <v>192</v>
      </c>
      <c r="ACT40">
        <v>135</v>
      </c>
      <c r="ACU40">
        <v>64</v>
      </c>
      <c r="ACV40">
        <v>80</v>
      </c>
      <c r="ACW40">
        <v>52</v>
      </c>
      <c r="ACX40">
        <v>55</v>
      </c>
      <c r="ACY40">
        <v>46</v>
      </c>
      <c r="ACZ40">
        <v>47</v>
      </c>
      <c r="ADA40">
        <v>39</v>
      </c>
      <c r="ADB40">
        <v>41</v>
      </c>
      <c r="ADC40">
        <v>25</v>
      </c>
      <c r="ADD40">
        <v>22</v>
      </c>
      <c r="ADF40">
        <v>508</v>
      </c>
      <c r="ADG40" t="s">
        <v>285</v>
      </c>
      <c r="ADH40">
        <v>73</v>
      </c>
      <c r="ADI40">
        <v>54</v>
      </c>
      <c r="ADJ40">
        <v>52</v>
      </c>
      <c r="ADK40">
        <v>224</v>
      </c>
      <c r="ADL40">
        <v>273</v>
      </c>
      <c r="ADM40">
        <v>202</v>
      </c>
      <c r="ADN40">
        <v>108</v>
      </c>
      <c r="ADO40">
        <v>78</v>
      </c>
      <c r="ADP40">
        <v>62</v>
      </c>
      <c r="ADQ40">
        <v>66</v>
      </c>
      <c r="ADR40">
        <v>57</v>
      </c>
      <c r="ADS40">
        <v>41</v>
      </c>
      <c r="ADT40">
        <v>44</v>
      </c>
      <c r="ADU40">
        <v>41</v>
      </c>
      <c r="ADV40">
        <v>30</v>
      </c>
      <c r="ADW40">
        <v>32</v>
      </c>
      <c r="ADY40">
        <v>508</v>
      </c>
      <c r="ADZ40" t="s">
        <v>285</v>
      </c>
      <c r="AEA40">
        <v>-33</v>
      </c>
      <c r="AEB40">
        <v>-25</v>
      </c>
      <c r="AEC40">
        <v>-15</v>
      </c>
      <c r="AED40">
        <v>-121</v>
      </c>
      <c r="AEE40">
        <v>-81</v>
      </c>
      <c r="AEF40">
        <v>-67</v>
      </c>
      <c r="AEG40">
        <v>-44</v>
      </c>
      <c r="AEH40">
        <v>2</v>
      </c>
      <c r="AEI40">
        <v>-10</v>
      </c>
      <c r="AEJ40">
        <v>-11</v>
      </c>
      <c r="AEK40">
        <v>-11</v>
      </c>
      <c r="AEL40">
        <v>6</v>
      </c>
      <c r="AEM40">
        <v>-5</v>
      </c>
      <c r="AEN40">
        <v>0</v>
      </c>
      <c r="AEO40">
        <v>-5</v>
      </c>
      <c r="AEP40">
        <v>-10</v>
      </c>
      <c r="AER40">
        <v>508</v>
      </c>
      <c r="AES40" t="s">
        <v>285</v>
      </c>
      <c r="AET40">
        <v>6896.8407525414195</v>
      </c>
      <c r="AEU40">
        <v>6884.5491887400794</v>
      </c>
      <c r="AEV40">
        <v>8570.8279694990251</v>
      </c>
      <c r="AEW40">
        <v>5932.5241913756081</v>
      </c>
      <c r="AEX40">
        <v>1241.0664269007893</v>
      </c>
      <c r="AEY40">
        <v>3401.8998610887666</v>
      </c>
      <c r="AEZ40">
        <v>4368.9164060835001</v>
      </c>
      <c r="AFA40">
        <v>5241.1852486930302</v>
      </c>
      <c r="AFB40">
        <v>5232.9786044312377</v>
      </c>
      <c r="AFC40">
        <v>5794.684345771534</v>
      </c>
      <c r="AFD40">
        <v>5373.8738505106694</v>
      </c>
      <c r="AFE40">
        <v>5157.5183372822057</v>
      </c>
      <c r="AFF40">
        <v>4610.1440861123765</v>
      </c>
      <c r="AFG40">
        <v>4783.3220844646467</v>
      </c>
      <c r="AFH40">
        <v>4174.9892312095835</v>
      </c>
      <c r="AFI40">
        <v>14912.553596097006</v>
      </c>
      <c r="AFK40">
        <v>508</v>
      </c>
      <c r="AFL40" t="s">
        <v>285</v>
      </c>
      <c r="AFM40">
        <v>14801.609734491369</v>
      </c>
      <c r="AFN40">
        <v>14519.66169470856</v>
      </c>
      <c r="AFO40">
        <v>15131.524982778388</v>
      </c>
      <c r="AFP40">
        <v>8160.2911068443191</v>
      </c>
      <c r="AFQ40">
        <v>3897.7900111793597</v>
      </c>
      <c r="AFR40">
        <v>3833.2355557338151</v>
      </c>
      <c r="AFS40">
        <v>3833.2355557338151</v>
      </c>
      <c r="AFT40">
        <v>3833.2355557338151</v>
      </c>
      <c r="AFU40">
        <v>3833.2355557338151</v>
      </c>
      <c r="AFV40">
        <v>3833.2355557338151</v>
      </c>
      <c r="AFW40">
        <v>3508.5792036458906</v>
      </c>
      <c r="AFX40">
        <v>3508.5792036458906</v>
      </c>
      <c r="AFY40">
        <v>3508.5792036458906</v>
      </c>
      <c r="AFZ40">
        <v>4786.7324076622999</v>
      </c>
      <c r="AGA40">
        <v>4786.7324076622999</v>
      </c>
      <c r="AGB40">
        <v>14181.153048427015</v>
      </c>
      <c r="AGD40">
        <v>508</v>
      </c>
      <c r="AGE40" t="s">
        <v>285</v>
      </c>
      <c r="AGF40">
        <v>-7904.7689819499492</v>
      </c>
      <c r="AGG40">
        <v>-7635.1125059684809</v>
      </c>
      <c r="AGH40">
        <v>-6560.6970132793631</v>
      </c>
      <c r="AGI40">
        <v>-2227.766915468711</v>
      </c>
      <c r="AGJ40">
        <v>-2656.7235842785703</v>
      </c>
      <c r="AGK40">
        <v>-431.33569464504853</v>
      </c>
      <c r="AGL40">
        <v>535.68085034968499</v>
      </c>
      <c r="AGM40">
        <v>1407.9496929592151</v>
      </c>
      <c r="AGN40">
        <v>1399.7430486974226</v>
      </c>
      <c r="AGO40">
        <v>1961.4487900377189</v>
      </c>
      <c r="AGP40">
        <v>1865.2946468647788</v>
      </c>
      <c r="AGQ40">
        <v>1648.9391336363151</v>
      </c>
      <c r="AGR40">
        <v>1101.5648824664859</v>
      </c>
      <c r="AGS40">
        <v>-3.4103231976532697</v>
      </c>
      <c r="AGT40">
        <v>-611.7431764527164</v>
      </c>
      <c r="AGU40">
        <v>731.40054766999128</v>
      </c>
    </row>
    <row r="41" spans="1:879" x14ac:dyDescent="0.25">
      <c r="A41">
        <v>9</v>
      </c>
      <c r="B41">
        <v>536</v>
      </c>
      <c r="C41" t="s">
        <v>286</v>
      </c>
      <c r="D41">
        <v>277</v>
      </c>
      <c r="E41">
        <v>269</v>
      </c>
      <c r="F41">
        <v>265</v>
      </c>
      <c r="G41">
        <v>261</v>
      </c>
      <c r="H41">
        <v>259</v>
      </c>
      <c r="I41">
        <v>257</v>
      </c>
      <c r="J41">
        <v>255</v>
      </c>
      <c r="K41">
        <v>253</v>
      </c>
      <c r="L41">
        <v>252</v>
      </c>
      <c r="M41">
        <v>251</v>
      </c>
      <c r="N41">
        <v>250</v>
      </c>
      <c r="O41">
        <v>250</v>
      </c>
      <c r="P41">
        <v>249</v>
      </c>
      <c r="R41">
        <v>536</v>
      </c>
      <c r="S41" t="s">
        <v>286</v>
      </c>
      <c r="T41">
        <v>1904</v>
      </c>
      <c r="U41">
        <v>1769</v>
      </c>
      <c r="V41">
        <v>1679</v>
      </c>
      <c r="W41">
        <v>1588</v>
      </c>
      <c r="X41">
        <v>1551</v>
      </c>
      <c r="Y41">
        <v>1498</v>
      </c>
      <c r="Z41">
        <v>1480</v>
      </c>
      <c r="AA41">
        <v>1469</v>
      </c>
      <c r="AB41">
        <v>1460</v>
      </c>
      <c r="AC41">
        <v>1451</v>
      </c>
      <c r="AD41">
        <v>1446</v>
      </c>
      <c r="AE41">
        <v>1439</v>
      </c>
      <c r="AF41">
        <v>1435</v>
      </c>
      <c r="AH41">
        <v>536</v>
      </c>
      <c r="AI41" t="s">
        <v>286</v>
      </c>
      <c r="AJ41">
        <v>474</v>
      </c>
      <c r="AK41">
        <v>468</v>
      </c>
      <c r="AL41">
        <v>416</v>
      </c>
      <c r="AM41">
        <v>414</v>
      </c>
      <c r="AN41">
        <v>356</v>
      </c>
      <c r="AO41">
        <v>369</v>
      </c>
      <c r="AP41">
        <v>333</v>
      </c>
      <c r="AQ41">
        <v>325</v>
      </c>
      <c r="AR41">
        <v>321</v>
      </c>
      <c r="AS41">
        <v>320</v>
      </c>
      <c r="AT41">
        <v>317</v>
      </c>
      <c r="AU41">
        <v>316</v>
      </c>
      <c r="AV41">
        <v>314</v>
      </c>
      <c r="AX41">
        <v>536</v>
      </c>
      <c r="AY41" t="s">
        <v>286</v>
      </c>
      <c r="AZ41">
        <v>2862</v>
      </c>
      <c r="BA41">
        <v>2878</v>
      </c>
      <c r="BB41">
        <v>2855</v>
      </c>
      <c r="BC41">
        <v>2789</v>
      </c>
      <c r="BD41">
        <v>2703</v>
      </c>
      <c r="BE41">
        <v>2613</v>
      </c>
      <c r="BF41">
        <v>2533</v>
      </c>
      <c r="BG41">
        <v>2394</v>
      </c>
      <c r="BH41">
        <v>2256</v>
      </c>
      <c r="BI41">
        <v>2161</v>
      </c>
      <c r="BJ41">
        <v>2068</v>
      </c>
      <c r="BK41">
        <v>2028</v>
      </c>
      <c r="BL41">
        <v>1977</v>
      </c>
      <c r="BN41">
        <v>536</v>
      </c>
      <c r="BO41" t="s">
        <v>286</v>
      </c>
      <c r="BP41">
        <v>1316</v>
      </c>
      <c r="BQ41">
        <v>1359</v>
      </c>
      <c r="BR41">
        <v>1406</v>
      </c>
      <c r="BS41">
        <v>1447</v>
      </c>
      <c r="BT41">
        <v>1489</v>
      </c>
      <c r="BU41">
        <v>1447</v>
      </c>
      <c r="BV41">
        <v>1417</v>
      </c>
      <c r="BW41">
        <v>1392</v>
      </c>
      <c r="BX41">
        <v>1411</v>
      </c>
      <c r="BY41">
        <v>1379</v>
      </c>
      <c r="BZ41">
        <v>1322</v>
      </c>
      <c r="CA41">
        <v>1219</v>
      </c>
      <c r="CB41">
        <v>1172</v>
      </c>
      <c r="CD41">
        <v>536</v>
      </c>
      <c r="CE41" t="s">
        <v>286</v>
      </c>
      <c r="CF41">
        <v>1146</v>
      </c>
      <c r="CG41">
        <v>1170</v>
      </c>
      <c r="CH41">
        <v>1224</v>
      </c>
      <c r="CI41">
        <v>1286</v>
      </c>
      <c r="CJ41">
        <v>1328</v>
      </c>
      <c r="CK41">
        <v>1372</v>
      </c>
      <c r="CL41">
        <v>1409</v>
      </c>
      <c r="CM41">
        <v>1449</v>
      </c>
      <c r="CN41">
        <v>1408</v>
      </c>
      <c r="CO41">
        <v>1383</v>
      </c>
      <c r="CP41">
        <v>1362</v>
      </c>
      <c r="CQ41">
        <v>1377</v>
      </c>
      <c r="CR41">
        <v>1344</v>
      </c>
      <c r="CT41">
        <v>536</v>
      </c>
      <c r="CU41" t="s">
        <v>286</v>
      </c>
      <c r="CV41">
        <v>1391</v>
      </c>
      <c r="CW41">
        <v>1411</v>
      </c>
      <c r="CX41">
        <v>1412</v>
      </c>
      <c r="CY41">
        <v>1407</v>
      </c>
      <c r="CZ41">
        <v>1431</v>
      </c>
      <c r="DA41">
        <v>1474</v>
      </c>
      <c r="DB41">
        <v>1504</v>
      </c>
      <c r="DC41">
        <v>1539</v>
      </c>
      <c r="DD41">
        <v>1603</v>
      </c>
      <c r="DE41">
        <v>1636</v>
      </c>
      <c r="DF41">
        <v>1666</v>
      </c>
      <c r="DG41">
        <v>1658</v>
      </c>
      <c r="DH41">
        <v>1649</v>
      </c>
      <c r="DJ41">
        <v>536</v>
      </c>
      <c r="DK41" t="s">
        <v>286</v>
      </c>
      <c r="DL41">
        <v>17439</v>
      </c>
      <c r="DM41">
        <v>17404</v>
      </c>
      <c r="DN41">
        <v>17390</v>
      </c>
      <c r="DO41">
        <v>17362</v>
      </c>
      <c r="DP41">
        <v>17397</v>
      </c>
      <c r="DQ41">
        <v>17436</v>
      </c>
      <c r="DR41">
        <v>17447</v>
      </c>
      <c r="DS41">
        <v>17458</v>
      </c>
      <c r="DT41">
        <v>17458</v>
      </c>
      <c r="DU41">
        <v>17478</v>
      </c>
      <c r="DV41">
        <v>17498</v>
      </c>
      <c r="DW41">
        <v>17505</v>
      </c>
      <c r="DX41">
        <v>17515</v>
      </c>
      <c r="DZ41">
        <v>536</v>
      </c>
      <c r="EA41" t="s">
        <v>286</v>
      </c>
      <c r="EB41">
        <v>4011</v>
      </c>
      <c r="EC41">
        <v>4144</v>
      </c>
      <c r="ED41">
        <v>4166</v>
      </c>
      <c r="EE41">
        <v>4172</v>
      </c>
      <c r="EF41">
        <v>4126</v>
      </c>
      <c r="EG41">
        <v>4044</v>
      </c>
      <c r="EH41">
        <v>3962</v>
      </c>
      <c r="EI41">
        <v>3920</v>
      </c>
      <c r="EJ41">
        <v>3933</v>
      </c>
      <c r="EK41">
        <v>3940</v>
      </c>
      <c r="EL41">
        <v>3975</v>
      </c>
      <c r="EM41">
        <v>3978</v>
      </c>
      <c r="EN41">
        <v>3987</v>
      </c>
      <c r="EP41">
        <v>536</v>
      </c>
      <c r="EQ41" t="s">
        <v>286</v>
      </c>
      <c r="ER41">
        <v>1932</v>
      </c>
      <c r="ES41">
        <v>1969</v>
      </c>
      <c r="ET41">
        <v>2106</v>
      </c>
      <c r="EU41">
        <v>2260</v>
      </c>
      <c r="EV41">
        <v>2422</v>
      </c>
      <c r="EW41">
        <v>2615</v>
      </c>
      <c r="EX41">
        <v>2818</v>
      </c>
      <c r="EY41">
        <v>3013</v>
      </c>
      <c r="EZ41">
        <v>3085</v>
      </c>
      <c r="FA41">
        <v>3203</v>
      </c>
      <c r="FB41">
        <v>3276</v>
      </c>
      <c r="FC41">
        <v>3382</v>
      </c>
      <c r="FD41">
        <v>3412</v>
      </c>
      <c r="FF41">
        <v>536</v>
      </c>
      <c r="FG41" t="s">
        <v>286</v>
      </c>
      <c r="FH41">
        <v>775</v>
      </c>
      <c r="FI41">
        <v>808</v>
      </c>
      <c r="FJ41">
        <v>844</v>
      </c>
      <c r="FK41">
        <v>880</v>
      </c>
      <c r="FL41">
        <v>897</v>
      </c>
      <c r="FM41">
        <v>912</v>
      </c>
      <c r="FN41">
        <v>942</v>
      </c>
      <c r="FO41">
        <v>936</v>
      </c>
      <c r="FP41">
        <v>998</v>
      </c>
      <c r="FQ41">
        <v>1005</v>
      </c>
      <c r="FR41">
        <v>1038</v>
      </c>
      <c r="FS41">
        <v>1074</v>
      </c>
      <c r="FT41">
        <v>1178</v>
      </c>
      <c r="FV41">
        <v>536</v>
      </c>
      <c r="FW41" t="s">
        <v>286</v>
      </c>
      <c r="FX41">
        <v>33527</v>
      </c>
      <c r="FY41">
        <v>33649</v>
      </c>
      <c r="FZ41">
        <v>33763</v>
      </c>
      <c r="GA41">
        <v>33866</v>
      </c>
      <c r="GB41">
        <v>33959</v>
      </c>
      <c r="GC41">
        <v>34037</v>
      </c>
      <c r="GD41">
        <v>34100</v>
      </c>
      <c r="GE41">
        <v>34148</v>
      </c>
      <c r="GF41">
        <v>34185</v>
      </c>
      <c r="GG41">
        <v>34207</v>
      </c>
      <c r="GH41">
        <v>34218</v>
      </c>
      <c r="GI41">
        <v>34226</v>
      </c>
      <c r="GJ41">
        <v>34232</v>
      </c>
      <c r="GL41">
        <v>536</v>
      </c>
      <c r="GM41" t="s">
        <v>286</v>
      </c>
      <c r="GN41">
        <v>458</v>
      </c>
      <c r="GO41">
        <v>469</v>
      </c>
      <c r="GP41">
        <v>459</v>
      </c>
      <c r="GQ41">
        <v>443</v>
      </c>
      <c r="GR41">
        <v>435</v>
      </c>
      <c r="GS41">
        <v>432</v>
      </c>
      <c r="GT41">
        <v>418</v>
      </c>
      <c r="GU41">
        <v>375</v>
      </c>
      <c r="GV41">
        <v>403</v>
      </c>
      <c r="GW41">
        <v>391</v>
      </c>
      <c r="GX41">
        <v>393</v>
      </c>
      <c r="GY41">
        <v>378</v>
      </c>
      <c r="GZ41">
        <v>353</v>
      </c>
      <c r="HA41">
        <v>409</v>
      </c>
      <c r="HB41">
        <v>356</v>
      </c>
      <c r="HC41">
        <v>386</v>
      </c>
      <c r="HD41">
        <v>394</v>
      </c>
      <c r="HE41">
        <v>376</v>
      </c>
      <c r="HF41">
        <v>375</v>
      </c>
      <c r="HG41">
        <v>326</v>
      </c>
      <c r="HH41">
        <v>306</v>
      </c>
      <c r="HI41">
        <v>269</v>
      </c>
      <c r="HJ41">
        <v>235</v>
      </c>
      <c r="HK41">
        <v>235</v>
      </c>
      <c r="HL41">
        <v>276</v>
      </c>
      <c r="HM41">
        <v>330</v>
      </c>
      <c r="HN41">
        <v>332</v>
      </c>
      <c r="HO41">
        <v>357</v>
      </c>
      <c r="HP41">
        <v>323</v>
      </c>
      <c r="HQ41">
        <v>385</v>
      </c>
      <c r="HR41">
        <v>424</v>
      </c>
      <c r="HS41">
        <v>429</v>
      </c>
      <c r="HT41">
        <v>465</v>
      </c>
      <c r="HU41">
        <v>488</v>
      </c>
      <c r="HV41">
        <v>508</v>
      </c>
      <c r="HW41">
        <v>447</v>
      </c>
      <c r="HX41">
        <v>464</v>
      </c>
      <c r="HY41">
        <v>442</v>
      </c>
      <c r="HZ41">
        <v>442</v>
      </c>
      <c r="IA41">
        <v>491</v>
      </c>
      <c r="IB41">
        <v>408</v>
      </c>
      <c r="IC41">
        <v>482</v>
      </c>
      <c r="ID41">
        <v>483</v>
      </c>
      <c r="IE41">
        <v>470</v>
      </c>
      <c r="IF41">
        <v>447</v>
      </c>
      <c r="IG41">
        <v>460</v>
      </c>
      <c r="IH41">
        <v>442</v>
      </c>
      <c r="II41">
        <v>416</v>
      </c>
      <c r="IJ41">
        <v>430</v>
      </c>
      <c r="IK41">
        <v>419</v>
      </c>
      <c r="IL41">
        <v>423</v>
      </c>
      <c r="IM41">
        <v>411</v>
      </c>
      <c r="IN41">
        <v>397</v>
      </c>
      <c r="IO41">
        <v>460</v>
      </c>
      <c r="IP41">
        <v>453</v>
      </c>
      <c r="IQ41">
        <v>435</v>
      </c>
      <c r="IR41">
        <v>413</v>
      </c>
      <c r="IS41">
        <v>412</v>
      </c>
      <c r="IT41">
        <v>423</v>
      </c>
      <c r="IU41">
        <v>512</v>
      </c>
      <c r="IV41">
        <v>498</v>
      </c>
      <c r="IW41">
        <v>467</v>
      </c>
      <c r="IX41">
        <v>440</v>
      </c>
      <c r="IY41">
        <v>438</v>
      </c>
      <c r="IZ41">
        <v>424</v>
      </c>
      <c r="JA41">
        <v>304</v>
      </c>
      <c r="JB41">
        <v>275</v>
      </c>
      <c r="JC41">
        <v>230</v>
      </c>
      <c r="JD41">
        <v>315</v>
      </c>
      <c r="JE41">
        <v>224</v>
      </c>
      <c r="JF41">
        <v>260</v>
      </c>
      <c r="JG41">
        <v>217</v>
      </c>
      <c r="JH41">
        <v>225</v>
      </c>
      <c r="JI41">
        <v>234</v>
      </c>
      <c r="JJ41">
        <v>218</v>
      </c>
      <c r="JK41">
        <v>206</v>
      </c>
      <c r="JL41">
        <v>172</v>
      </c>
      <c r="JM41">
        <v>171</v>
      </c>
      <c r="JN41">
        <v>198</v>
      </c>
      <c r="JO41">
        <v>174</v>
      </c>
      <c r="JP41">
        <v>187</v>
      </c>
      <c r="JQ41">
        <v>154</v>
      </c>
      <c r="JR41">
        <v>139</v>
      </c>
      <c r="JS41">
        <v>123</v>
      </c>
      <c r="JT41">
        <v>110</v>
      </c>
      <c r="JU41">
        <v>93</v>
      </c>
      <c r="JV41">
        <v>86</v>
      </c>
      <c r="JW41">
        <v>85</v>
      </c>
      <c r="JX41">
        <v>54</v>
      </c>
      <c r="JY41">
        <v>46</v>
      </c>
      <c r="JZ41">
        <v>26</v>
      </c>
      <c r="KA41">
        <v>20</v>
      </c>
      <c r="KB41">
        <v>25</v>
      </c>
      <c r="KC41">
        <v>14</v>
      </c>
      <c r="KD41">
        <v>12</v>
      </c>
      <c r="KE41">
        <v>11</v>
      </c>
      <c r="KF41">
        <v>4</v>
      </c>
      <c r="KG41">
        <v>2</v>
      </c>
      <c r="KH41">
        <v>3</v>
      </c>
      <c r="KI41">
        <v>0</v>
      </c>
      <c r="KJ41">
        <v>0</v>
      </c>
      <c r="KL41">
        <v>536</v>
      </c>
      <c r="KM41" t="s">
        <v>286</v>
      </c>
      <c r="KN41">
        <v>277</v>
      </c>
      <c r="KO41">
        <v>328</v>
      </c>
      <c r="KP41">
        <v>319</v>
      </c>
      <c r="KQ41">
        <v>390</v>
      </c>
      <c r="KR41">
        <v>402</v>
      </c>
      <c r="KS41">
        <v>465</v>
      </c>
      <c r="KT41">
        <v>474</v>
      </c>
      <c r="KU41">
        <v>456</v>
      </c>
      <c r="KV41">
        <v>449</v>
      </c>
      <c r="KW41">
        <v>510</v>
      </c>
      <c r="KX41">
        <v>489</v>
      </c>
      <c r="KY41">
        <v>496</v>
      </c>
      <c r="KZ41">
        <v>462</v>
      </c>
      <c r="LA41">
        <v>446</v>
      </c>
      <c r="LB41">
        <v>451</v>
      </c>
      <c r="LC41">
        <v>419</v>
      </c>
      <c r="LD41">
        <v>374</v>
      </c>
      <c r="LE41">
        <v>386</v>
      </c>
      <c r="LF41">
        <v>386</v>
      </c>
      <c r="LG41">
        <v>344</v>
      </c>
      <c r="LH41">
        <v>295</v>
      </c>
      <c r="LI41">
        <v>252</v>
      </c>
      <c r="LJ41">
        <v>261</v>
      </c>
      <c r="LK41">
        <v>239</v>
      </c>
      <c r="LL41">
        <v>244</v>
      </c>
      <c r="LM41">
        <v>264</v>
      </c>
      <c r="LN41">
        <v>292</v>
      </c>
      <c r="LO41">
        <v>302</v>
      </c>
      <c r="LP41">
        <v>311</v>
      </c>
      <c r="LQ41">
        <v>345</v>
      </c>
      <c r="LR41">
        <v>348</v>
      </c>
      <c r="LS41">
        <v>334</v>
      </c>
      <c r="LT41">
        <v>372</v>
      </c>
      <c r="LU41">
        <v>413</v>
      </c>
      <c r="LV41">
        <v>479</v>
      </c>
      <c r="LW41">
        <v>468</v>
      </c>
      <c r="LX41">
        <v>512</v>
      </c>
      <c r="LY41">
        <v>478</v>
      </c>
      <c r="LZ41">
        <v>495</v>
      </c>
      <c r="MA41">
        <v>494</v>
      </c>
      <c r="MB41">
        <v>474</v>
      </c>
      <c r="MC41">
        <v>517</v>
      </c>
      <c r="MD41">
        <v>556</v>
      </c>
      <c r="ME41">
        <v>545</v>
      </c>
      <c r="MF41">
        <v>473</v>
      </c>
      <c r="MG41">
        <v>464</v>
      </c>
      <c r="MH41">
        <v>466</v>
      </c>
      <c r="MI41">
        <v>454</v>
      </c>
      <c r="MJ41">
        <v>463</v>
      </c>
      <c r="MK41">
        <v>417</v>
      </c>
      <c r="ML41">
        <v>445</v>
      </c>
      <c r="MM41">
        <v>461</v>
      </c>
      <c r="MN41">
        <v>463</v>
      </c>
      <c r="MO41">
        <v>450</v>
      </c>
      <c r="MP41">
        <v>442</v>
      </c>
      <c r="MQ41">
        <v>431</v>
      </c>
      <c r="MR41">
        <v>414</v>
      </c>
      <c r="MS41">
        <v>426</v>
      </c>
      <c r="MT41">
        <v>424</v>
      </c>
      <c r="MU41">
        <v>421</v>
      </c>
      <c r="MV41">
        <v>385</v>
      </c>
      <c r="MW41">
        <v>384</v>
      </c>
      <c r="MX41">
        <v>445</v>
      </c>
      <c r="MY41">
        <v>433</v>
      </c>
      <c r="MZ41">
        <v>435</v>
      </c>
      <c r="NA41">
        <v>378</v>
      </c>
      <c r="NB41">
        <v>392</v>
      </c>
      <c r="NC41">
        <v>399</v>
      </c>
      <c r="ND41">
        <v>453</v>
      </c>
      <c r="NE41">
        <v>492</v>
      </c>
      <c r="NF41">
        <v>451</v>
      </c>
      <c r="NG41">
        <v>407</v>
      </c>
      <c r="NH41">
        <v>406</v>
      </c>
      <c r="NI41">
        <v>375</v>
      </c>
      <c r="NJ41">
        <v>258</v>
      </c>
      <c r="NK41">
        <v>249</v>
      </c>
      <c r="NL41">
        <v>202</v>
      </c>
      <c r="NM41">
        <v>272</v>
      </c>
      <c r="NN41">
        <v>169</v>
      </c>
      <c r="NO41">
        <v>205</v>
      </c>
      <c r="NP41">
        <v>175</v>
      </c>
      <c r="NQ41">
        <v>170</v>
      </c>
      <c r="NR41">
        <v>179</v>
      </c>
      <c r="NS41">
        <v>164</v>
      </c>
      <c r="NT41">
        <v>147</v>
      </c>
      <c r="NU41">
        <v>116</v>
      </c>
      <c r="NV41">
        <v>113</v>
      </c>
      <c r="NW41">
        <v>116</v>
      </c>
      <c r="NX41">
        <v>104</v>
      </c>
      <c r="NY41">
        <v>85</v>
      </c>
      <c r="NZ41">
        <v>67</v>
      </c>
      <c r="OA41">
        <v>47</v>
      </c>
      <c r="OB41">
        <v>35</v>
      </c>
      <c r="OC41">
        <v>29</v>
      </c>
      <c r="OD41">
        <v>22</v>
      </c>
      <c r="OE41">
        <v>16</v>
      </c>
      <c r="OF41">
        <v>17</v>
      </c>
      <c r="OG41">
        <v>6</v>
      </c>
      <c r="OH41">
        <v>1</v>
      </c>
      <c r="OI41">
        <v>0</v>
      </c>
      <c r="OJ41">
        <v>1</v>
      </c>
      <c r="OL41">
        <v>536</v>
      </c>
      <c r="OM41" t="s">
        <v>286</v>
      </c>
      <c r="ON41">
        <v>249</v>
      </c>
      <c r="OO41">
        <v>264</v>
      </c>
      <c r="OP41">
        <v>278</v>
      </c>
      <c r="OQ41">
        <v>288</v>
      </c>
      <c r="OR41">
        <v>297</v>
      </c>
      <c r="OS41">
        <v>308</v>
      </c>
      <c r="OT41">
        <v>314</v>
      </c>
      <c r="OU41">
        <v>321</v>
      </c>
      <c r="OV41">
        <v>323</v>
      </c>
      <c r="OW41">
        <v>328</v>
      </c>
      <c r="OX41">
        <v>331</v>
      </c>
      <c r="OY41">
        <v>332</v>
      </c>
      <c r="OZ41">
        <v>342</v>
      </c>
      <c r="PA41">
        <v>377</v>
      </c>
      <c r="PB41">
        <v>373</v>
      </c>
      <c r="PC41">
        <v>422</v>
      </c>
      <c r="PD41">
        <v>421</v>
      </c>
      <c r="PE41">
        <v>461</v>
      </c>
      <c r="PF41">
        <v>462</v>
      </c>
      <c r="PG41">
        <v>411</v>
      </c>
      <c r="PH41">
        <v>343</v>
      </c>
      <c r="PI41">
        <v>322</v>
      </c>
      <c r="PJ41">
        <v>290</v>
      </c>
      <c r="PK41">
        <v>283</v>
      </c>
      <c r="PL41">
        <v>270</v>
      </c>
      <c r="PM41">
        <v>264</v>
      </c>
      <c r="PN41">
        <v>278</v>
      </c>
      <c r="PO41">
        <v>280</v>
      </c>
      <c r="PP41">
        <v>286</v>
      </c>
      <c r="PQ41">
        <v>308</v>
      </c>
      <c r="PR41">
        <v>320</v>
      </c>
      <c r="PS41">
        <v>339</v>
      </c>
      <c r="PT41">
        <v>354</v>
      </c>
      <c r="PU41">
        <v>375</v>
      </c>
      <c r="PV41">
        <v>402</v>
      </c>
      <c r="PW41">
        <v>410</v>
      </c>
      <c r="PX41">
        <v>427</v>
      </c>
      <c r="PY41">
        <v>437</v>
      </c>
      <c r="PZ41">
        <v>454</v>
      </c>
      <c r="QA41">
        <v>454</v>
      </c>
      <c r="QB41">
        <v>462</v>
      </c>
      <c r="QC41">
        <v>472</v>
      </c>
      <c r="QD41">
        <v>470</v>
      </c>
      <c r="QE41">
        <v>440</v>
      </c>
      <c r="QF41">
        <v>460</v>
      </c>
      <c r="QG41">
        <v>486</v>
      </c>
      <c r="QH41">
        <v>523</v>
      </c>
      <c r="QI41">
        <v>521</v>
      </c>
      <c r="QJ41">
        <v>541</v>
      </c>
      <c r="QK41">
        <v>500</v>
      </c>
      <c r="QL41">
        <v>507</v>
      </c>
      <c r="QM41">
        <v>497</v>
      </c>
      <c r="QN41">
        <v>478</v>
      </c>
      <c r="QO41">
        <v>506</v>
      </c>
      <c r="QP41">
        <v>532</v>
      </c>
      <c r="QQ41">
        <v>518</v>
      </c>
      <c r="QR41">
        <v>460</v>
      </c>
      <c r="QS41">
        <v>439</v>
      </c>
      <c r="QT41">
        <v>445</v>
      </c>
      <c r="QU41">
        <v>432</v>
      </c>
      <c r="QV41">
        <v>441</v>
      </c>
      <c r="QW41">
        <v>409</v>
      </c>
      <c r="QX41">
        <v>430</v>
      </c>
      <c r="QY41">
        <v>443</v>
      </c>
      <c r="QZ41">
        <v>445</v>
      </c>
      <c r="RA41">
        <v>428</v>
      </c>
      <c r="RB41">
        <v>422</v>
      </c>
      <c r="RC41">
        <v>415</v>
      </c>
      <c r="RD41">
        <v>398</v>
      </c>
      <c r="RE41">
        <v>405</v>
      </c>
      <c r="RF41">
        <v>401</v>
      </c>
      <c r="RG41">
        <v>394</v>
      </c>
      <c r="RH41">
        <v>362</v>
      </c>
      <c r="RI41">
        <v>361</v>
      </c>
      <c r="RJ41">
        <v>401</v>
      </c>
      <c r="RK41">
        <v>387</v>
      </c>
      <c r="RL41">
        <v>380</v>
      </c>
      <c r="RM41">
        <v>333</v>
      </c>
      <c r="RN41">
        <v>335</v>
      </c>
      <c r="RO41">
        <v>328</v>
      </c>
      <c r="RP41">
        <v>360</v>
      </c>
      <c r="RQ41">
        <v>376</v>
      </c>
      <c r="RR41">
        <v>337</v>
      </c>
      <c r="RS41">
        <v>295</v>
      </c>
      <c r="RT41">
        <v>281</v>
      </c>
      <c r="RU41">
        <v>244</v>
      </c>
      <c r="RV41">
        <v>161</v>
      </c>
      <c r="RW41">
        <v>144</v>
      </c>
      <c r="RX41">
        <v>107</v>
      </c>
      <c r="RY41">
        <v>131</v>
      </c>
      <c r="RZ41">
        <v>73</v>
      </c>
      <c r="SA41">
        <v>78</v>
      </c>
      <c r="SB41">
        <v>59</v>
      </c>
      <c r="SC41">
        <v>47</v>
      </c>
      <c r="SD41">
        <v>41</v>
      </c>
      <c r="SE41">
        <v>31</v>
      </c>
      <c r="SF41">
        <v>22</v>
      </c>
      <c r="SG41">
        <v>13</v>
      </c>
      <c r="SH41">
        <v>9</v>
      </c>
      <c r="SI41">
        <v>7</v>
      </c>
      <c r="SJ41">
        <v>11</v>
      </c>
      <c r="SL41">
        <v>536</v>
      </c>
      <c r="SM41" t="s">
        <v>286</v>
      </c>
      <c r="SN41">
        <v>0</v>
      </c>
      <c r="SO41">
        <v>57664.986428848424</v>
      </c>
      <c r="SP41">
        <v>111548.66227219859</v>
      </c>
      <c r="SQ41">
        <v>160233.03606048867</v>
      </c>
      <c r="SR41">
        <v>204190.77161690587</v>
      </c>
      <c r="SS41">
        <v>241058.54982551391</v>
      </c>
      <c r="ST41">
        <v>270836.37068631261</v>
      </c>
      <c r="SU41">
        <v>293524.23419930215</v>
      </c>
      <c r="SV41">
        <v>311012.79565723159</v>
      </c>
      <c r="SW41">
        <v>321411.3997673518</v>
      </c>
      <c r="SX41">
        <v>326610.70182241185</v>
      </c>
      <c r="SY41">
        <v>330392.01240791008</v>
      </c>
      <c r="SZ41">
        <v>333227.99534703378</v>
      </c>
      <c r="TA41">
        <v>0</v>
      </c>
      <c r="TB41">
        <v>-1305263.5186507178</v>
      </c>
      <c r="TC41">
        <v>-2424028.1661530249</v>
      </c>
      <c r="TD41">
        <v>-3280384.842628222</v>
      </c>
      <c r="TE41">
        <v>-3942203.9303768449</v>
      </c>
      <c r="TF41">
        <v>-4361166.3677676599</v>
      </c>
      <c r="TG41">
        <v>-4734509.0569301043</v>
      </c>
      <c r="TH41">
        <v>-4893618.9356873808</v>
      </c>
      <c r="TI41">
        <v>-5004324.0355428644</v>
      </c>
      <c r="TJ41">
        <v>-5098750.6543856896</v>
      </c>
      <c r="TK41">
        <v>-5168429.4105015118</v>
      </c>
      <c r="TL41">
        <v>-5236155.8917927556</v>
      </c>
      <c r="TM41">
        <v>-5291508.4417204978</v>
      </c>
      <c r="TN41">
        <v>0</v>
      </c>
      <c r="TO41">
        <v>536869.18889521039</v>
      </c>
      <c r="TP41">
        <v>851528.72939531202</v>
      </c>
      <c r="TQ41">
        <v>781101.7429450535</v>
      </c>
      <c r="TR41">
        <v>511079.3218362286</v>
      </c>
      <c r="TS41">
        <v>-477441.69367174688</v>
      </c>
      <c r="TT41">
        <v>-1300483.7848382243</v>
      </c>
      <c r="TU41">
        <v>-2560564.8159519201</v>
      </c>
      <c r="TV41">
        <v>-3627283.5541776633</v>
      </c>
      <c r="TW41">
        <v>-4724895.7867062325</v>
      </c>
      <c r="TX41">
        <v>-6002729.9567166837</v>
      </c>
      <c r="TY41">
        <v>-7144719.0556868566</v>
      </c>
      <c r="TZ41">
        <v>-8021529.1078423755</v>
      </c>
      <c r="UA41">
        <v>0</v>
      </c>
      <c r="UB41">
        <v>49243.056360714756</v>
      </c>
      <c r="UC41">
        <v>107207.10586791577</v>
      </c>
      <c r="UD41">
        <v>157371.33120573466</v>
      </c>
      <c r="UE41">
        <v>209181.11373982081</v>
      </c>
      <c r="UF41">
        <v>272378.86116527964</v>
      </c>
      <c r="UG41">
        <v>320020.52187375253</v>
      </c>
      <c r="UH41">
        <v>361569.86620777368</v>
      </c>
      <c r="UI41">
        <v>381525.18947891361</v>
      </c>
      <c r="UJ41">
        <v>396230.93203423958</v>
      </c>
      <c r="UK41">
        <v>407219.37244742143</v>
      </c>
      <c r="UL41">
        <v>420410.46689642139</v>
      </c>
      <c r="UM41">
        <v>409779.51576977922</v>
      </c>
      <c r="UN41">
        <v>0</v>
      </c>
      <c r="UO41">
        <v>220086.44565087656</v>
      </c>
      <c r="UP41">
        <v>530448.44067922328</v>
      </c>
      <c r="UQ41">
        <v>848605.23018060229</v>
      </c>
      <c r="UR41">
        <v>1095322.7526032978</v>
      </c>
      <c r="US41">
        <v>1357755.639440523</v>
      </c>
      <c r="UT41">
        <v>1668527.3537541088</v>
      </c>
      <c r="UU41">
        <v>1892039.4806230704</v>
      </c>
      <c r="UV41">
        <v>2176143.7446957408</v>
      </c>
      <c r="UW41">
        <v>2346237.6539089303</v>
      </c>
      <c r="UX41">
        <v>2540246.3296293565</v>
      </c>
      <c r="UY41">
        <v>2778703.7136720773</v>
      </c>
      <c r="UZ41">
        <v>3120214.5019265413</v>
      </c>
      <c r="VA41">
        <v>0</v>
      </c>
      <c r="VB41">
        <v>380556.42284756963</v>
      </c>
      <c r="VC41">
        <v>856293.82154527656</v>
      </c>
      <c r="VD41">
        <v>1343289.6900993276</v>
      </c>
      <c r="VE41">
        <v>1790770.2310710964</v>
      </c>
      <c r="VF41">
        <v>2248935.6129143061</v>
      </c>
      <c r="VG41">
        <v>2736864.0035174349</v>
      </c>
      <c r="VH41">
        <v>3193622.6804816574</v>
      </c>
      <c r="VI41">
        <v>3593515.3573137335</v>
      </c>
      <c r="VJ41">
        <v>3956771.3606052855</v>
      </c>
      <c r="VK41">
        <v>4274820.5266844537</v>
      </c>
      <c r="VL41">
        <v>4616760.3388741091</v>
      </c>
      <c r="VM41">
        <v>4943379.9031899134</v>
      </c>
      <c r="VN41">
        <v>0</v>
      </c>
      <c r="VO41">
        <v>555528.51251092297</v>
      </c>
      <c r="VP41">
        <v>1407741.1790625234</v>
      </c>
      <c r="VQ41">
        <v>2306483.3154011285</v>
      </c>
      <c r="VR41">
        <v>2998691.6512746857</v>
      </c>
      <c r="VS41">
        <v>3750625.9218795798</v>
      </c>
      <c r="VT41">
        <v>4694920.4178132256</v>
      </c>
      <c r="VU41">
        <v>5255788.6865653154</v>
      </c>
      <c r="VV41">
        <v>6162733.7672883812</v>
      </c>
      <c r="VW41">
        <v>6635224.2718990855</v>
      </c>
      <c r="VX41">
        <v>7250637.7088437155</v>
      </c>
      <c r="VY41">
        <v>7988128.8709289143</v>
      </c>
      <c r="VZ41">
        <v>9197935.5381075721</v>
      </c>
      <c r="WA41">
        <v>0</v>
      </c>
      <c r="WB41">
        <v>84736.458468969271</v>
      </c>
      <c r="WC41">
        <v>198057.42912990871</v>
      </c>
      <c r="WD41">
        <v>298218.57441269502</v>
      </c>
      <c r="WE41">
        <v>369006.93117713236</v>
      </c>
      <c r="WF41">
        <v>433850.66766586114</v>
      </c>
      <c r="WG41">
        <v>505718.77319358313</v>
      </c>
      <c r="WH41">
        <v>538264.89356004144</v>
      </c>
      <c r="WI41">
        <v>602632.54657829762</v>
      </c>
      <c r="WJ41">
        <v>605649.01901479496</v>
      </c>
      <c r="WK41">
        <v>620193.51150079165</v>
      </c>
      <c r="WL41">
        <v>658612.52620394598</v>
      </c>
      <c r="WM41">
        <v>750331.43736281968</v>
      </c>
      <c r="WN41">
        <v>0</v>
      </c>
      <c r="WO41">
        <v>579421.55251239426</v>
      </c>
      <c r="WP41">
        <v>1638797.2017993336</v>
      </c>
      <c r="WQ41">
        <v>2614918.0776768085</v>
      </c>
      <c r="WR41">
        <v>3236038.8429423221</v>
      </c>
      <c r="WS41">
        <v>3465997.1914516562</v>
      </c>
      <c r="WT41">
        <v>4161894.599070088</v>
      </c>
      <c r="WU41">
        <v>4080626.0899978597</v>
      </c>
      <c r="WV41">
        <v>4595955.8112917701</v>
      </c>
      <c r="WW41">
        <v>4437878.1961377654</v>
      </c>
      <c r="WX41">
        <v>4248568.7837099554</v>
      </c>
      <c r="WY41">
        <v>4412132.981503766</v>
      </c>
      <c r="WZ41">
        <v>5441831.3421407873</v>
      </c>
      <c r="XA41">
        <v>536</v>
      </c>
      <c r="XB41" t="s">
        <v>286</v>
      </c>
      <c r="XC41">
        <v>0</v>
      </c>
      <c r="XD41">
        <v>57664.986428848424</v>
      </c>
      <c r="XE41">
        <v>111548.66227219859</v>
      </c>
      <c r="XF41">
        <v>160233.03606048867</v>
      </c>
      <c r="XG41">
        <v>204190.77161690587</v>
      </c>
      <c r="XH41">
        <v>241058.54982551391</v>
      </c>
      <c r="XI41">
        <v>270836.37068631261</v>
      </c>
      <c r="XJ41">
        <v>293524.23419930215</v>
      </c>
      <c r="XK41">
        <v>311012.79565723159</v>
      </c>
      <c r="XL41">
        <v>321411.3997673518</v>
      </c>
      <c r="XM41">
        <v>326610.70182241185</v>
      </c>
      <c r="XN41">
        <v>330392.01240791008</v>
      </c>
      <c r="XO41">
        <v>333227.99534703378</v>
      </c>
      <c r="XP41">
        <v>0</v>
      </c>
      <c r="XQ41">
        <v>0</v>
      </c>
      <c r="XR41">
        <v>0</v>
      </c>
      <c r="XS41">
        <v>0</v>
      </c>
      <c r="XT41">
        <v>0</v>
      </c>
      <c r="XU41">
        <v>0</v>
      </c>
      <c r="XV41">
        <v>0</v>
      </c>
      <c r="XW41">
        <v>0</v>
      </c>
      <c r="XX41">
        <v>0</v>
      </c>
      <c r="XY41">
        <v>0</v>
      </c>
      <c r="XZ41">
        <v>0</v>
      </c>
      <c r="YA41">
        <v>0</v>
      </c>
      <c r="YB41">
        <v>0</v>
      </c>
      <c r="YC41">
        <v>0</v>
      </c>
      <c r="YD41">
        <v>536869.18889521039</v>
      </c>
      <c r="YE41">
        <v>851528.72939531202</v>
      </c>
      <c r="YF41">
        <v>851528.72939531202</v>
      </c>
      <c r="YG41">
        <v>851528.72939531202</v>
      </c>
      <c r="YH41">
        <v>851528.72939531202</v>
      </c>
      <c r="YI41">
        <v>851528.72939531202</v>
      </c>
      <c r="YJ41">
        <v>851528.72939531202</v>
      </c>
      <c r="YK41">
        <v>851528.72939531202</v>
      </c>
      <c r="YL41">
        <v>851528.72939531202</v>
      </c>
      <c r="YM41">
        <v>851528.72939531202</v>
      </c>
      <c r="YN41">
        <v>851528.72939531202</v>
      </c>
      <c r="YO41">
        <v>851528.72939531202</v>
      </c>
      <c r="YP41">
        <v>0</v>
      </c>
      <c r="YQ41">
        <v>49243.056360714756</v>
      </c>
      <c r="YR41">
        <v>107207.10586791577</v>
      </c>
      <c r="YS41">
        <v>157371.33120573466</v>
      </c>
      <c r="YT41">
        <v>209181.11373982081</v>
      </c>
      <c r="YU41">
        <v>272378.86116527964</v>
      </c>
      <c r="YV41">
        <v>320020.52187375253</v>
      </c>
      <c r="YW41">
        <v>361569.86620777368</v>
      </c>
      <c r="YX41">
        <v>381525.18947891361</v>
      </c>
      <c r="YY41">
        <v>396230.93203423958</v>
      </c>
      <c r="YZ41">
        <v>407219.37244742143</v>
      </c>
      <c r="ZA41">
        <v>420410.46689642139</v>
      </c>
      <c r="ZB41">
        <v>420410.46689642139</v>
      </c>
      <c r="ZC41">
        <v>0</v>
      </c>
      <c r="ZD41">
        <v>220086.44565087656</v>
      </c>
      <c r="ZE41">
        <v>530448.44067922328</v>
      </c>
      <c r="ZF41">
        <v>848605.23018060229</v>
      </c>
      <c r="ZG41">
        <v>1095322.7526032978</v>
      </c>
      <c r="ZH41">
        <v>1357755.639440523</v>
      </c>
      <c r="ZI41">
        <v>1668527.3537541088</v>
      </c>
      <c r="ZJ41">
        <v>1892039.4806230704</v>
      </c>
      <c r="ZK41">
        <v>2176143.7446957408</v>
      </c>
      <c r="ZL41">
        <v>2346237.6539089303</v>
      </c>
      <c r="ZM41">
        <v>2540246.3296293565</v>
      </c>
      <c r="ZN41">
        <v>2778703.7136720773</v>
      </c>
      <c r="ZO41">
        <v>3120214.5019265413</v>
      </c>
      <c r="ZP41">
        <v>0</v>
      </c>
      <c r="ZQ41">
        <v>380556.42284756963</v>
      </c>
      <c r="ZR41">
        <v>856293.82154527656</v>
      </c>
      <c r="ZS41">
        <v>1343289.6900993276</v>
      </c>
      <c r="ZT41">
        <v>1790770.2310710964</v>
      </c>
      <c r="ZU41">
        <v>2248935.6129143061</v>
      </c>
      <c r="ZV41">
        <v>2736864.0035174349</v>
      </c>
      <c r="ZW41">
        <v>3193622.6804816574</v>
      </c>
      <c r="ZX41">
        <v>3593515.3573137335</v>
      </c>
      <c r="ZY41">
        <v>3956771.3606052855</v>
      </c>
      <c r="ZZ41">
        <v>4274820.5266844537</v>
      </c>
      <c r="AAA41">
        <v>4616760.3388741091</v>
      </c>
      <c r="AAB41">
        <v>4943379.9031899134</v>
      </c>
      <c r="AAC41">
        <v>0</v>
      </c>
      <c r="AAD41">
        <v>555528.51251092297</v>
      </c>
      <c r="AAE41">
        <v>1407741.1790625234</v>
      </c>
      <c r="AAF41">
        <v>2306483.3154011285</v>
      </c>
      <c r="AAG41">
        <v>2998691.6512746857</v>
      </c>
      <c r="AAH41">
        <v>3750625.9218795798</v>
      </c>
      <c r="AAI41">
        <v>4694920.4178132256</v>
      </c>
      <c r="AAJ41">
        <v>5255788.6865653154</v>
      </c>
      <c r="AAK41">
        <v>6162733.7672883812</v>
      </c>
      <c r="AAL41">
        <v>6635224.2718990855</v>
      </c>
      <c r="AAM41">
        <v>7250637.7088437155</v>
      </c>
      <c r="AAN41">
        <v>7988128.8709289143</v>
      </c>
      <c r="AAO41">
        <v>9197935.5381075721</v>
      </c>
      <c r="AAP41">
        <v>0</v>
      </c>
      <c r="AAQ41">
        <v>84736.458468969271</v>
      </c>
      <c r="AAR41">
        <v>198057.42912990871</v>
      </c>
      <c r="AAS41">
        <v>298218.57441269502</v>
      </c>
      <c r="AAT41">
        <v>369006.93117713236</v>
      </c>
      <c r="AAU41">
        <v>433850.66766586114</v>
      </c>
      <c r="AAV41">
        <v>505718.77319358313</v>
      </c>
      <c r="AAW41">
        <v>538264.89356004144</v>
      </c>
      <c r="AAX41">
        <v>602632.54657829762</v>
      </c>
      <c r="AAY41">
        <v>605649.01901479496</v>
      </c>
      <c r="AAZ41">
        <v>620193.51150079165</v>
      </c>
      <c r="ABA41">
        <v>658612.52620394598</v>
      </c>
      <c r="ABB41">
        <v>750331.43736281968</v>
      </c>
      <c r="ABC41">
        <v>0</v>
      </c>
      <c r="ABD41">
        <v>1884685.0711631121</v>
      </c>
      <c r="ABE41">
        <v>4062825.3679523584</v>
      </c>
      <c r="ABF41">
        <v>5965729.9067552891</v>
      </c>
      <c r="ABG41">
        <v>7518692.1808782509</v>
      </c>
      <c r="ABH41">
        <v>9156133.9822863769</v>
      </c>
      <c r="ABI41">
        <v>11048416.17023373</v>
      </c>
      <c r="ABJ41">
        <v>12386338.571032472</v>
      </c>
      <c r="ABK41">
        <v>14079092.130407611</v>
      </c>
      <c r="ABL41">
        <v>15113053.366625</v>
      </c>
      <c r="ABM41">
        <v>16271256.880323462</v>
      </c>
      <c r="ABN41">
        <v>17644536.65837869</v>
      </c>
      <c r="ABO41">
        <v>19617028.572225615</v>
      </c>
      <c r="ABQ41">
        <v>536</v>
      </c>
      <c r="ABR41" t="s">
        <v>286</v>
      </c>
      <c r="ABS41">
        <v>0</v>
      </c>
      <c r="ABT41">
        <v>73752.999183089298</v>
      </c>
      <c r="ABU41">
        <v>126784.50222468744</v>
      </c>
      <c r="ABV41">
        <v>149582.91558607068</v>
      </c>
      <c r="ABW41">
        <v>158717.68138755884</v>
      </c>
      <c r="ABX41">
        <v>110282.21295179008</v>
      </c>
      <c r="ABY41">
        <v>67246.191749396385</v>
      </c>
      <c r="ABZ41">
        <v>-15734.846760743985</v>
      </c>
      <c r="ACA41">
        <v>-77806.217080960458</v>
      </c>
      <c r="ACB41">
        <v>-152282.85205428532</v>
      </c>
      <c r="ACC41">
        <v>-249322.59837590845</v>
      </c>
      <c r="ACD41">
        <v>-345832.90799661592</v>
      </c>
      <c r="ACE41">
        <v>-415351.5157269151</v>
      </c>
      <c r="ACG41">
        <v>536</v>
      </c>
      <c r="ACH41" t="s">
        <v>286</v>
      </c>
      <c r="ACI41">
        <v>13866</v>
      </c>
      <c r="ACJ41">
        <v>172561</v>
      </c>
      <c r="ACK41">
        <v>8.0354193589513276E-2</v>
      </c>
      <c r="ACM41">
        <v>536</v>
      </c>
      <c r="ACN41" t="s">
        <v>286</v>
      </c>
      <c r="ACO41">
        <v>483</v>
      </c>
      <c r="ACP41">
        <v>219</v>
      </c>
      <c r="ACQ41">
        <v>138</v>
      </c>
      <c r="ACR41">
        <v>338</v>
      </c>
      <c r="ACS41">
        <v>811</v>
      </c>
      <c r="ACT41">
        <v>872</v>
      </c>
      <c r="ACU41">
        <v>654</v>
      </c>
      <c r="ACV41">
        <v>432</v>
      </c>
      <c r="ACW41">
        <v>302</v>
      </c>
      <c r="ACX41">
        <v>241</v>
      </c>
      <c r="ACY41">
        <v>209</v>
      </c>
      <c r="ACZ41">
        <v>163</v>
      </c>
      <c r="ADA41">
        <v>164</v>
      </c>
      <c r="ADB41">
        <v>148</v>
      </c>
      <c r="ADC41">
        <v>63</v>
      </c>
      <c r="ADD41">
        <v>39</v>
      </c>
      <c r="ADF41">
        <v>536</v>
      </c>
      <c r="ADG41" t="s">
        <v>286</v>
      </c>
      <c r="ADH41">
        <v>344</v>
      </c>
      <c r="ADI41">
        <v>212</v>
      </c>
      <c r="ADJ41">
        <v>146</v>
      </c>
      <c r="ADK41">
        <v>551</v>
      </c>
      <c r="ADL41">
        <v>983</v>
      </c>
      <c r="ADM41">
        <v>646</v>
      </c>
      <c r="ADN41">
        <v>430</v>
      </c>
      <c r="ADO41">
        <v>372</v>
      </c>
      <c r="ADP41">
        <v>287</v>
      </c>
      <c r="ADQ41">
        <v>243</v>
      </c>
      <c r="ADR41">
        <v>207</v>
      </c>
      <c r="ADS41">
        <v>177</v>
      </c>
      <c r="ADT41">
        <v>133</v>
      </c>
      <c r="ADU41">
        <v>109</v>
      </c>
      <c r="ADV41">
        <v>75</v>
      </c>
      <c r="ADW41">
        <v>55</v>
      </c>
      <c r="ADY41">
        <v>536</v>
      </c>
      <c r="ADZ41" t="s">
        <v>286</v>
      </c>
      <c r="AEA41">
        <v>139</v>
      </c>
      <c r="AEB41">
        <v>7</v>
      </c>
      <c r="AEC41">
        <v>-8</v>
      </c>
      <c r="AED41">
        <v>-213</v>
      </c>
      <c r="AEE41">
        <v>-172</v>
      </c>
      <c r="AEF41">
        <v>226</v>
      </c>
      <c r="AEG41">
        <v>224</v>
      </c>
      <c r="AEH41">
        <v>60</v>
      </c>
      <c r="AEI41">
        <v>15</v>
      </c>
      <c r="AEJ41">
        <v>-2</v>
      </c>
      <c r="AEK41">
        <v>2</v>
      </c>
      <c r="AEL41">
        <v>-14</v>
      </c>
      <c r="AEM41">
        <v>31</v>
      </c>
      <c r="AEN41">
        <v>39</v>
      </c>
      <c r="AEO41">
        <v>-12</v>
      </c>
      <c r="AEP41">
        <v>-16</v>
      </c>
      <c r="AER41">
        <v>536</v>
      </c>
      <c r="AES41" t="s">
        <v>286</v>
      </c>
      <c r="AET41">
        <v>5834.5076428023385</v>
      </c>
      <c r="AEU41">
        <v>5808.2232320795056</v>
      </c>
      <c r="AEV41">
        <v>7532.150958264283</v>
      </c>
      <c r="AEW41">
        <v>4213.0596505964922</v>
      </c>
      <c r="AEX41">
        <v>20.421051950798812</v>
      </c>
      <c r="AEY41">
        <v>2103.9619717830101</v>
      </c>
      <c r="AEZ41">
        <v>3487.3940604396121</v>
      </c>
      <c r="AFA41">
        <v>4672.6721290381201</v>
      </c>
      <c r="AFB41">
        <v>5393.0295515847783</v>
      </c>
      <c r="AFC41">
        <v>5695.5962521178853</v>
      </c>
      <c r="AFD41">
        <v>5197.7915027915033</v>
      </c>
      <c r="AFE41">
        <v>4468.0939636790172</v>
      </c>
      <c r="AFF41">
        <v>3882.4283129200612</v>
      </c>
      <c r="AFG41">
        <v>3631.6942541352782</v>
      </c>
      <c r="AFH41">
        <v>3127.3567876609759</v>
      </c>
      <c r="AFI41">
        <v>13928.557342423324</v>
      </c>
      <c r="AFK41">
        <v>536</v>
      </c>
      <c r="AFL41" t="s">
        <v>286</v>
      </c>
      <c r="AFM41">
        <v>11379.490041697589</v>
      </c>
      <c r="AFN41">
        <v>10225.212821988627</v>
      </c>
      <c r="AFO41">
        <v>10613.656513174166</v>
      </c>
      <c r="AFP41">
        <v>5540.0931423077491</v>
      </c>
      <c r="AFQ41">
        <v>2445.5595406130678</v>
      </c>
      <c r="AFR41">
        <v>2369.8172436943</v>
      </c>
      <c r="AFS41">
        <v>2369.8172436943</v>
      </c>
      <c r="AFT41">
        <v>2369.8172436943</v>
      </c>
      <c r="AFU41">
        <v>2369.8172436943</v>
      </c>
      <c r="AFV41">
        <v>2369.8172436943</v>
      </c>
      <c r="AFW41">
        <v>3007.4844043406488</v>
      </c>
      <c r="AFX41">
        <v>3007.4844043406488</v>
      </c>
      <c r="AFY41">
        <v>3007.4844043406488</v>
      </c>
      <c r="AFZ41">
        <v>4519.6364684408618</v>
      </c>
      <c r="AGA41">
        <v>4519.6364684408618</v>
      </c>
      <c r="AGB41">
        <v>15020.730503143592</v>
      </c>
      <c r="AGD41">
        <v>536</v>
      </c>
      <c r="AGE41" t="s">
        <v>286</v>
      </c>
      <c r="AGF41">
        <v>-5544.9823988952503</v>
      </c>
      <c r="AGG41">
        <v>-4416.9895899091216</v>
      </c>
      <c r="AGH41">
        <v>-3081.5055549098834</v>
      </c>
      <c r="AGI41">
        <v>-1327.0334917112568</v>
      </c>
      <c r="AGJ41">
        <v>-2425.1384886622691</v>
      </c>
      <c r="AGK41">
        <v>-265.85527191128995</v>
      </c>
      <c r="AGL41">
        <v>1117.576816745312</v>
      </c>
      <c r="AGM41">
        <v>2302.8548853438201</v>
      </c>
      <c r="AGN41">
        <v>3023.2123078904783</v>
      </c>
      <c r="AGO41">
        <v>3325.7790084235853</v>
      </c>
      <c r="AGP41">
        <v>2190.3070984508545</v>
      </c>
      <c r="AGQ41">
        <v>1460.6095593383684</v>
      </c>
      <c r="AGR41">
        <v>874.94390857941244</v>
      </c>
      <c r="AGS41">
        <v>-887.94221430558355</v>
      </c>
      <c r="AGT41">
        <v>-1392.2796807798859</v>
      </c>
      <c r="AGU41">
        <v>-1092.1731607202673</v>
      </c>
    </row>
    <row r="42" spans="1:879" x14ac:dyDescent="0.25">
      <c r="A42">
        <v>10</v>
      </c>
      <c r="B42">
        <v>562</v>
      </c>
      <c r="C42" t="s">
        <v>287</v>
      </c>
      <c r="D42">
        <v>69</v>
      </c>
      <c r="E42">
        <v>60</v>
      </c>
      <c r="F42">
        <v>58</v>
      </c>
      <c r="G42">
        <v>57</v>
      </c>
      <c r="H42">
        <v>55</v>
      </c>
      <c r="I42">
        <v>54</v>
      </c>
      <c r="J42">
        <v>53</v>
      </c>
      <c r="K42">
        <v>52</v>
      </c>
      <c r="L42">
        <v>52</v>
      </c>
      <c r="M42">
        <v>51</v>
      </c>
      <c r="N42">
        <v>51</v>
      </c>
      <c r="O42">
        <v>50</v>
      </c>
      <c r="P42">
        <v>50</v>
      </c>
      <c r="R42">
        <v>562</v>
      </c>
      <c r="S42" t="s">
        <v>287</v>
      </c>
      <c r="T42">
        <v>427</v>
      </c>
      <c r="U42">
        <v>385</v>
      </c>
      <c r="V42">
        <v>355</v>
      </c>
      <c r="W42">
        <v>327</v>
      </c>
      <c r="X42">
        <v>315</v>
      </c>
      <c r="Y42">
        <v>296</v>
      </c>
      <c r="Z42">
        <v>285</v>
      </c>
      <c r="AA42">
        <v>279</v>
      </c>
      <c r="AB42">
        <v>274</v>
      </c>
      <c r="AC42">
        <v>270</v>
      </c>
      <c r="AD42">
        <v>266</v>
      </c>
      <c r="AE42">
        <v>264</v>
      </c>
      <c r="AF42">
        <v>261</v>
      </c>
      <c r="AH42">
        <v>562</v>
      </c>
      <c r="AI42" t="s">
        <v>287</v>
      </c>
      <c r="AJ42">
        <v>88</v>
      </c>
      <c r="AK42">
        <v>108</v>
      </c>
      <c r="AL42">
        <v>89</v>
      </c>
      <c r="AM42">
        <v>85</v>
      </c>
      <c r="AN42">
        <v>70</v>
      </c>
      <c r="AO42">
        <v>76</v>
      </c>
      <c r="AP42">
        <v>67</v>
      </c>
      <c r="AQ42">
        <v>61</v>
      </c>
      <c r="AR42">
        <v>59</v>
      </c>
      <c r="AS42">
        <v>59</v>
      </c>
      <c r="AT42">
        <v>58</v>
      </c>
      <c r="AU42">
        <v>57</v>
      </c>
      <c r="AV42">
        <v>56</v>
      </c>
      <c r="AX42">
        <v>562</v>
      </c>
      <c r="AY42" t="s">
        <v>287</v>
      </c>
      <c r="AZ42">
        <v>614</v>
      </c>
      <c r="BA42">
        <v>580</v>
      </c>
      <c r="BB42">
        <v>579</v>
      </c>
      <c r="BC42">
        <v>568</v>
      </c>
      <c r="BD42">
        <v>546</v>
      </c>
      <c r="BE42">
        <v>518</v>
      </c>
      <c r="BF42">
        <v>499</v>
      </c>
      <c r="BG42">
        <v>479</v>
      </c>
      <c r="BH42">
        <v>438</v>
      </c>
      <c r="BI42">
        <v>410</v>
      </c>
      <c r="BJ42">
        <v>386</v>
      </c>
      <c r="BK42">
        <v>374</v>
      </c>
      <c r="BL42">
        <v>357</v>
      </c>
      <c r="BN42">
        <v>562</v>
      </c>
      <c r="BO42" t="s">
        <v>287</v>
      </c>
      <c r="BP42">
        <v>305</v>
      </c>
      <c r="BQ42">
        <v>325</v>
      </c>
      <c r="BR42">
        <v>329</v>
      </c>
      <c r="BS42">
        <v>308</v>
      </c>
      <c r="BT42">
        <v>296</v>
      </c>
      <c r="BU42">
        <v>287</v>
      </c>
      <c r="BV42">
        <v>284</v>
      </c>
      <c r="BW42">
        <v>267</v>
      </c>
      <c r="BX42">
        <v>273</v>
      </c>
      <c r="BY42">
        <v>267</v>
      </c>
      <c r="BZ42">
        <v>263</v>
      </c>
      <c r="CA42">
        <v>233</v>
      </c>
      <c r="CB42">
        <v>222</v>
      </c>
      <c r="CD42">
        <v>562</v>
      </c>
      <c r="CE42" t="s">
        <v>287</v>
      </c>
      <c r="CF42">
        <v>286</v>
      </c>
      <c r="CG42">
        <v>277</v>
      </c>
      <c r="CH42">
        <v>279</v>
      </c>
      <c r="CI42">
        <v>290</v>
      </c>
      <c r="CJ42">
        <v>307</v>
      </c>
      <c r="CK42">
        <v>310</v>
      </c>
      <c r="CL42">
        <v>291</v>
      </c>
      <c r="CM42">
        <v>282</v>
      </c>
      <c r="CN42">
        <v>275</v>
      </c>
      <c r="CO42">
        <v>270</v>
      </c>
      <c r="CP42">
        <v>258</v>
      </c>
      <c r="CQ42">
        <v>263</v>
      </c>
      <c r="CR42">
        <v>258</v>
      </c>
      <c r="CT42">
        <v>562</v>
      </c>
      <c r="CU42" t="s">
        <v>287</v>
      </c>
      <c r="CV42">
        <v>320</v>
      </c>
      <c r="CW42">
        <v>320</v>
      </c>
      <c r="CX42">
        <v>310</v>
      </c>
      <c r="CY42">
        <v>303</v>
      </c>
      <c r="CZ42">
        <v>301</v>
      </c>
      <c r="DA42">
        <v>299</v>
      </c>
      <c r="DB42">
        <v>312</v>
      </c>
      <c r="DC42">
        <v>320</v>
      </c>
      <c r="DD42">
        <v>320</v>
      </c>
      <c r="DE42">
        <v>317</v>
      </c>
      <c r="DF42">
        <v>315</v>
      </c>
      <c r="DG42">
        <v>310</v>
      </c>
      <c r="DH42">
        <v>304</v>
      </c>
      <c r="DJ42">
        <v>562</v>
      </c>
      <c r="DK42" t="s">
        <v>287</v>
      </c>
      <c r="DL42">
        <v>4460</v>
      </c>
      <c r="DM42">
        <v>4365</v>
      </c>
      <c r="DN42">
        <v>4304</v>
      </c>
      <c r="DO42">
        <v>4226</v>
      </c>
      <c r="DP42">
        <v>4150</v>
      </c>
      <c r="DQ42">
        <v>4087</v>
      </c>
      <c r="DR42">
        <v>4025</v>
      </c>
      <c r="DS42">
        <v>3981</v>
      </c>
      <c r="DT42">
        <v>3934</v>
      </c>
      <c r="DU42">
        <v>3888</v>
      </c>
      <c r="DV42">
        <v>3847</v>
      </c>
      <c r="DW42">
        <v>3814</v>
      </c>
      <c r="DX42">
        <v>3774</v>
      </c>
      <c r="DZ42">
        <v>562</v>
      </c>
      <c r="EA42" t="s">
        <v>287</v>
      </c>
      <c r="EB42">
        <v>1441</v>
      </c>
      <c r="EC42">
        <v>1472</v>
      </c>
      <c r="ED42">
        <v>1482</v>
      </c>
      <c r="EE42">
        <v>1464</v>
      </c>
      <c r="EF42">
        <v>1427</v>
      </c>
      <c r="EG42">
        <v>1426</v>
      </c>
      <c r="EH42">
        <v>1417</v>
      </c>
      <c r="EI42">
        <v>1394</v>
      </c>
      <c r="EJ42">
        <v>1405</v>
      </c>
      <c r="EK42">
        <v>1416</v>
      </c>
      <c r="EL42">
        <v>1419</v>
      </c>
      <c r="EM42">
        <v>1403</v>
      </c>
      <c r="EN42">
        <v>1411</v>
      </c>
      <c r="EP42">
        <v>562</v>
      </c>
      <c r="EQ42" t="s">
        <v>287</v>
      </c>
      <c r="ER42">
        <v>848</v>
      </c>
      <c r="ES42">
        <v>866</v>
      </c>
      <c r="ET42">
        <v>870</v>
      </c>
      <c r="EU42">
        <v>940</v>
      </c>
      <c r="EV42">
        <v>1028</v>
      </c>
      <c r="EW42">
        <v>1064</v>
      </c>
      <c r="EX42">
        <v>1099</v>
      </c>
      <c r="EY42">
        <v>1142</v>
      </c>
      <c r="EZ42">
        <v>1138</v>
      </c>
      <c r="FA42">
        <v>1160</v>
      </c>
      <c r="FB42">
        <v>1183</v>
      </c>
      <c r="FC42">
        <v>1211</v>
      </c>
      <c r="FD42">
        <v>1219</v>
      </c>
      <c r="FF42">
        <v>562</v>
      </c>
      <c r="FG42" t="s">
        <v>287</v>
      </c>
      <c r="FH42">
        <v>363</v>
      </c>
      <c r="FI42">
        <v>364</v>
      </c>
      <c r="FJ42">
        <v>379</v>
      </c>
      <c r="FK42">
        <v>383</v>
      </c>
      <c r="FL42">
        <v>383</v>
      </c>
      <c r="FM42">
        <v>390</v>
      </c>
      <c r="FN42">
        <v>406</v>
      </c>
      <c r="FO42">
        <v>412</v>
      </c>
      <c r="FP42">
        <v>437</v>
      </c>
      <c r="FQ42">
        <v>436</v>
      </c>
      <c r="FR42">
        <v>441</v>
      </c>
      <c r="FS42">
        <v>453</v>
      </c>
      <c r="FT42">
        <v>467</v>
      </c>
      <c r="FV42">
        <v>562</v>
      </c>
      <c r="FW42" t="s">
        <v>287</v>
      </c>
      <c r="FX42">
        <v>9221</v>
      </c>
      <c r="FY42">
        <v>9122</v>
      </c>
      <c r="FZ42">
        <v>9034</v>
      </c>
      <c r="GA42">
        <v>8951</v>
      </c>
      <c r="GB42">
        <v>8878</v>
      </c>
      <c r="GC42">
        <v>8807</v>
      </c>
      <c r="GD42">
        <v>8738</v>
      </c>
      <c r="GE42">
        <v>8669</v>
      </c>
      <c r="GF42">
        <v>8605</v>
      </c>
      <c r="GG42">
        <v>8544</v>
      </c>
      <c r="GH42">
        <v>8487</v>
      </c>
      <c r="GI42">
        <v>8432</v>
      </c>
      <c r="GJ42">
        <v>8379</v>
      </c>
      <c r="GL42">
        <v>562</v>
      </c>
      <c r="GM42" t="s">
        <v>287</v>
      </c>
      <c r="GN42">
        <v>98</v>
      </c>
      <c r="GO42">
        <v>97</v>
      </c>
      <c r="GP42">
        <v>88</v>
      </c>
      <c r="GQ42">
        <v>108</v>
      </c>
      <c r="GR42">
        <v>115</v>
      </c>
      <c r="GS42">
        <v>93</v>
      </c>
      <c r="GT42">
        <v>91</v>
      </c>
      <c r="GU42">
        <v>111</v>
      </c>
      <c r="GV42">
        <v>96</v>
      </c>
      <c r="GW42">
        <v>97</v>
      </c>
      <c r="GX42">
        <v>108</v>
      </c>
      <c r="GY42">
        <v>103</v>
      </c>
      <c r="GZ42">
        <v>134</v>
      </c>
      <c r="HA42">
        <v>108</v>
      </c>
      <c r="HB42">
        <v>97</v>
      </c>
      <c r="HC42">
        <v>134</v>
      </c>
      <c r="HD42">
        <v>122</v>
      </c>
      <c r="HE42">
        <v>115</v>
      </c>
      <c r="HF42">
        <v>123</v>
      </c>
      <c r="HG42">
        <v>114</v>
      </c>
      <c r="HH42">
        <v>83</v>
      </c>
      <c r="HI42">
        <v>80</v>
      </c>
      <c r="HJ42">
        <v>83</v>
      </c>
      <c r="HK42">
        <v>72</v>
      </c>
      <c r="HL42">
        <v>65</v>
      </c>
      <c r="HM42">
        <v>86</v>
      </c>
      <c r="HN42">
        <v>86</v>
      </c>
      <c r="HO42">
        <v>87</v>
      </c>
      <c r="HP42">
        <v>90</v>
      </c>
      <c r="HQ42">
        <v>88</v>
      </c>
      <c r="HR42">
        <v>75</v>
      </c>
      <c r="HS42">
        <v>81</v>
      </c>
      <c r="HT42">
        <v>91</v>
      </c>
      <c r="HU42">
        <v>103</v>
      </c>
      <c r="HV42">
        <v>95</v>
      </c>
      <c r="HW42">
        <v>84</v>
      </c>
      <c r="HX42">
        <v>94</v>
      </c>
      <c r="HY42">
        <v>83</v>
      </c>
      <c r="HZ42">
        <v>109</v>
      </c>
      <c r="IA42">
        <v>100</v>
      </c>
      <c r="IB42">
        <v>112</v>
      </c>
      <c r="IC42">
        <v>139</v>
      </c>
      <c r="ID42">
        <v>135</v>
      </c>
      <c r="IE42">
        <v>134</v>
      </c>
      <c r="IF42">
        <v>142</v>
      </c>
      <c r="IG42">
        <v>128</v>
      </c>
      <c r="IH42">
        <v>139</v>
      </c>
      <c r="II42">
        <v>131</v>
      </c>
      <c r="IJ42">
        <v>143</v>
      </c>
      <c r="IK42">
        <v>130</v>
      </c>
      <c r="IL42">
        <v>152</v>
      </c>
      <c r="IM42">
        <v>144</v>
      </c>
      <c r="IN42">
        <v>155</v>
      </c>
      <c r="IO42">
        <v>158</v>
      </c>
      <c r="IP42">
        <v>141</v>
      </c>
      <c r="IQ42">
        <v>148</v>
      </c>
      <c r="IR42">
        <v>134</v>
      </c>
      <c r="IS42">
        <v>126</v>
      </c>
      <c r="IT42">
        <v>132</v>
      </c>
      <c r="IU42">
        <v>166</v>
      </c>
      <c r="IV42">
        <v>162</v>
      </c>
      <c r="IW42">
        <v>149</v>
      </c>
      <c r="IX42">
        <v>198</v>
      </c>
      <c r="IY42">
        <v>185</v>
      </c>
      <c r="IZ42">
        <v>126</v>
      </c>
      <c r="JA42">
        <v>114</v>
      </c>
      <c r="JB42">
        <v>111</v>
      </c>
      <c r="JC42">
        <v>108</v>
      </c>
      <c r="JD42">
        <v>139</v>
      </c>
      <c r="JE42">
        <v>102</v>
      </c>
      <c r="JF42">
        <v>114</v>
      </c>
      <c r="JG42">
        <v>102</v>
      </c>
      <c r="JH42">
        <v>94</v>
      </c>
      <c r="JI42">
        <v>106</v>
      </c>
      <c r="JJ42">
        <v>111</v>
      </c>
      <c r="JK42">
        <v>89</v>
      </c>
      <c r="JL42">
        <v>83</v>
      </c>
      <c r="JM42">
        <v>84</v>
      </c>
      <c r="JN42">
        <v>85</v>
      </c>
      <c r="JO42">
        <v>90</v>
      </c>
      <c r="JP42">
        <v>66</v>
      </c>
      <c r="JQ42">
        <v>79</v>
      </c>
      <c r="JR42">
        <v>67</v>
      </c>
      <c r="JS42">
        <v>73</v>
      </c>
      <c r="JT42">
        <v>58</v>
      </c>
      <c r="JU42">
        <v>52</v>
      </c>
      <c r="JV42">
        <v>49</v>
      </c>
      <c r="JW42">
        <v>41</v>
      </c>
      <c r="JX42">
        <v>36</v>
      </c>
      <c r="JY42">
        <v>16</v>
      </c>
      <c r="JZ42">
        <v>14</v>
      </c>
      <c r="KA42">
        <v>22</v>
      </c>
      <c r="KB42">
        <v>14</v>
      </c>
      <c r="KC42">
        <v>4</v>
      </c>
      <c r="KD42">
        <v>3</v>
      </c>
      <c r="KE42">
        <v>4</v>
      </c>
      <c r="KF42">
        <v>2</v>
      </c>
      <c r="KG42">
        <v>3</v>
      </c>
      <c r="KH42">
        <v>1</v>
      </c>
      <c r="KI42">
        <v>1</v>
      </c>
      <c r="KJ42">
        <v>1</v>
      </c>
      <c r="KL42">
        <v>562</v>
      </c>
      <c r="KM42" t="s">
        <v>287</v>
      </c>
      <c r="KN42">
        <v>69</v>
      </c>
      <c r="KO42">
        <v>77</v>
      </c>
      <c r="KP42">
        <v>69</v>
      </c>
      <c r="KQ42">
        <v>85</v>
      </c>
      <c r="KR42">
        <v>89</v>
      </c>
      <c r="KS42">
        <v>107</v>
      </c>
      <c r="KT42">
        <v>88</v>
      </c>
      <c r="KU42">
        <v>94</v>
      </c>
      <c r="KV42">
        <v>97</v>
      </c>
      <c r="KW42">
        <v>106</v>
      </c>
      <c r="KX42">
        <v>97</v>
      </c>
      <c r="KY42">
        <v>104</v>
      </c>
      <c r="KZ42">
        <v>116</v>
      </c>
      <c r="LA42">
        <v>116</v>
      </c>
      <c r="LB42">
        <v>96</v>
      </c>
      <c r="LC42">
        <v>93</v>
      </c>
      <c r="LD42">
        <v>101</v>
      </c>
      <c r="LE42">
        <v>90</v>
      </c>
      <c r="LF42">
        <v>95</v>
      </c>
      <c r="LG42">
        <v>83</v>
      </c>
      <c r="LH42">
        <v>64</v>
      </c>
      <c r="LI42">
        <v>73</v>
      </c>
      <c r="LJ42">
        <v>54</v>
      </c>
      <c r="LK42">
        <v>46</v>
      </c>
      <c r="LL42">
        <v>57</v>
      </c>
      <c r="LM42">
        <v>68</v>
      </c>
      <c r="LN42">
        <v>62</v>
      </c>
      <c r="LO42">
        <v>71</v>
      </c>
      <c r="LP42">
        <v>72</v>
      </c>
      <c r="LQ42">
        <v>82</v>
      </c>
      <c r="LR42">
        <v>85</v>
      </c>
      <c r="LS42">
        <v>81</v>
      </c>
      <c r="LT42">
        <v>80</v>
      </c>
      <c r="LU42">
        <v>81</v>
      </c>
      <c r="LV42">
        <v>97</v>
      </c>
      <c r="LW42">
        <v>99</v>
      </c>
      <c r="LX42">
        <v>117</v>
      </c>
      <c r="LY42">
        <v>111</v>
      </c>
      <c r="LZ42">
        <v>106</v>
      </c>
      <c r="MA42">
        <v>96</v>
      </c>
      <c r="MB42">
        <v>91</v>
      </c>
      <c r="MC42">
        <v>93</v>
      </c>
      <c r="MD42">
        <v>120</v>
      </c>
      <c r="ME42">
        <v>93</v>
      </c>
      <c r="MF42">
        <v>99</v>
      </c>
      <c r="MG42">
        <v>101</v>
      </c>
      <c r="MH42">
        <v>80</v>
      </c>
      <c r="MI42">
        <v>108</v>
      </c>
      <c r="MJ42">
        <v>97</v>
      </c>
      <c r="MK42">
        <v>116</v>
      </c>
      <c r="ML42">
        <v>130</v>
      </c>
      <c r="MM42">
        <v>140</v>
      </c>
      <c r="MN42">
        <v>127</v>
      </c>
      <c r="MO42">
        <v>135</v>
      </c>
      <c r="MP42">
        <v>126</v>
      </c>
      <c r="MQ42">
        <v>133</v>
      </c>
      <c r="MR42">
        <v>136</v>
      </c>
      <c r="MS42">
        <v>135</v>
      </c>
      <c r="MT42">
        <v>130</v>
      </c>
      <c r="MU42">
        <v>148</v>
      </c>
      <c r="MV42">
        <v>148</v>
      </c>
      <c r="MW42">
        <v>158</v>
      </c>
      <c r="MX42">
        <v>164</v>
      </c>
      <c r="MY42">
        <v>133</v>
      </c>
      <c r="MZ42">
        <v>154</v>
      </c>
      <c r="NA42">
        <v>136</v>
      </c>
      <c r="NB42">
        <v>128</v>
      </c>
      <c r="NC42">
        <v>129</v>
      </c>
      <c r="ND42">
        <v>158</v>
      </c>
      <c r="NE42">
        <v>158</v>
      </c>
      <c r="NF42">
        <v>147</v>
      </c>
      <c r="NG42">
        <v>191</v>
      </c>
      <c r="NH42">
        <v>175</v>
      </c>
      <c r="NI42">
        <v>110</v>
      </c>
      <c r="NJ42">
        <v>109</v>
      </c>
      <c r="NK42">
        <v>95</v>
      </c>
      <c r="NL42">
        <v>86</v>
      </c>
      <c r="NM42">
        <v>120</v>
      </c>
      <c r="NN42">
        <v>87</v>
      </c>
      <c r="NO42">
        <v>98</v>
      </c>
      <c r="NP42">
        <v>83</v>
      </c>
      <c r="NQ42">
        <v>70</v>
      </c>
      <c r="NR42">
        <v>72</v>
      </c>
      <c r="NS42">
        <v>79</v>
      </c>
      <c r="NT42">
        <v>58</v>
      </c>
      <c r="NU42">
        <v>51</v>
      </c>
      <c r="NV42">
        <v>57</v>
      </c>
      <c r="NW42">
        <v>48</v>
      </c>
      <c r="NX42">
        <v>39</v>
      </c>
      <c r="NY42">
        <v>30</v>
      </c>
      <c r="NZ42">
        <v>33</v>
      </c>
      <c r="OA42">
        <v>36</v>
      </c>
      <c r="OB42">
        <v>22</v>
      </c>
      <c r="OC42">
        <v>17</v>
      </c>
      <c r="OD42">
        <v>11</v>
      </c>
      <c r="OE42">
        <v>9</v>
      </c>
      <c r="OF42">
        <v>5</v>
      </c>
      <c r="OG42">
        <v>2</v>
      </c>
      <c r="OH42">
        <v>1</v>
      </c>
      <c r="OI42">
        <v>1</v>
      </c>
      <c r="OJ42">
        <v>1</v>
      </c>
      <c r="OL42">
        <v>562</v>
      </c>
      <c r="OM42" t="s">
        <v>287</v>
      </c>
      <c r="ON42">
        <v>50</v>
      </c>
      <c r="OO42">
        <v>50</v>
      </c>
      <c r="OP42">
        <v>52</v>
      </c>
      <c r="OQ42">
        <v>52</v>
      </c>
      <c r="OR42">
        <v>52</v>
      </c>
      <c r="OS42">
        <v>55</v>
      </c>
      <c r="OT42">
        <v>56</v>
      </c>
      <c r="OU42">
        <v>57</v>
      </c>
      <c r="OV42">
        <v>57</v>
      </c>
      <c r="OW42">
        <v>59</v>
      </c>
      <c r="OX42">
        <v>59</v>
      </c>
      <c r="OY42">
        <v>60</v>
      </c>
      <c r="OZ42">
        <v>65</v>
      </c>
      <c r="PA42">
        <v>72</v>
      </c>
      <c r="PB42">
        <v>69</v>
      </c>
      <c r="PC42">
        <v>81</v>
      </c>
      <c r="PD42">
        <v>82</v>
      </c>
      <c r="PE42">
        <v>93</v>
      </c>
      <c r="PF42">
        <v>83</v>
      </c>
      <c r="PG42">
        <v>75</v>
      </c>
      <c r="PH42">
        <v>64</v>
      </c>
      <c r="PI42">
        <v>58</v>
      </c>
      <c r="PJ42">
        <v>53</v>
      </c>
      <c r="PK42">
        <v>54</v>
      </c>
      <c r="PL42">
        <v>53</v>
      </c>
      <c r="PM42">
        <v>53</v>
      </c>
      <c r="PN42">
        <v>49</v>
      </c>
      <c r="PO42">
        <v>51</v>
      </c>
      <c r="PP42">
        <v>53</v>
      </c>
      <c r="PQ42">
        <v>55</v>
      </c>
      <c r="PR42">
        <v>57</v>
      </c>
      <c r="PS42">
        <v>64</v>
      </c>
      <c r="PT42">
        <v>64</v>
      </c>
      <c r="PU42">
        <v>72</v>
      </c>
      <c r="PV42">
        <v>77</v>
      </c>
      <c r="PW42">
        <v>79</v>
      </c>
      <c r="PX42">
        <v>85</v>
      </c>
      <c r="PY42">
        <v>90</v>
      </c>
      <c r="PZ42">
        <v>91</v>
      </c>
      <c r="QA42">
        <v>91</v>
      </c>
      <c r="QB42">
        <v>91</v>
      </c>
      <c r="QC42">
        <v>96</v>
      </c>
      <c r="QD42">
        <v>96</v>
      </c>
      <c r="QE42">
        <v>92</v>
      </c>
      <c r="QF42">
        <v>94</v>
      </c>
      <c r="QG42">
        <v>96</v>
      </c>
      <c r="QH42">
        <v>104</v>
      </c>
      <c r="QI42">
        <v>107</v>
      </c>
      <c r="QJ42">
        <v>117</v>
      </c>
      <c r="QK42">
        <v>112</v>
      </c>
      <c r="QL42">
        <v>107</v>
      </c>
      <c r="QM42">
        <v>102</v>
      </c>
      <c r="QN42">
        <v>100</v>
      </c>
      <c r="QO42">
        <v>102</v>
      </c>
      <c r="QP42">
        <v>121</v>
      </c>
      <c r="QQ42">
        <v>103</v>
      </c>
      <c r="QR42">
        <v>104</v>
      </c>
      <c r="QS42">
        <v>104</v>
      </c>
      <c r="QT42">
        <v>90</v>
      </c>
      <c r="QU42">
        <v>111</v>
      </c>
      <c r="QV42">
        <v>106</v>
      </c>
      <c r="QW42">
        <v>121</v>
      </c>
      <c r="QX42">
        <v>134</v>
      </c>
      <c r="QY42">
        <v>145</v>
      </c>
      <c r="QZ42">
        <v>135</v>
      </c>
      <c r="RA42">
        <v>142</v>
      </c>
      <c r="RB42">
        <v>136</v>
      </c>
      <c r="RC42">
        <v>140</v>
      </c>
      <c r="RD42">
        <v>141</v>
      </c>
      <c r="RE42">
        <v>138</v>
      </c>
      <c r="RF42">
        <v>133</v>
      </c>
      <c r="RG42">
        <v>145</v>
      </c>
      <c r="RH42">
        <v>140</v>
      </c>
      <c r="RI42">
        <v>146</v>
      </c>
      <c r="RJ42">
        <v>150</v>
      </c>
      <c r="RK42">
        <v>123</v>
      </c>
      <c r="RL42">
        <v>136</v>
      </c>
      <c r="RM42">
        <v>120</v>
      </c>
      <c r="RN42">
        <v>110</v>
      </c>
      <c r="RO42">
        <v>109</v>
      </c>
      <c r="RP42">
        <v>126</v>
      </c>
      <c r="RQ42">
        <v>124</v>
      </c>
      <c r="RR42">
        <v>114</v>
      </c>
      <c r="RS42">
        <v>138</v>
      </c>
      <c r="RT42">
        <v>119</v>
      </c>
      <c r="RU42">
        <v>75</v>
      </c>
      <c r="RV42">
        <v>66</v>
      </c>
      <c r="RW42">
        <v>54</v>
      </c>
      <c r="RX42">
        <v>45</v>
      </c>
      <c r="RY42">
        <v>56</v>
      </c>
      <c r="RZ42">
        <v>37</v>
      </c>
      <c r="SA42">
        <v>36</v>
      </c>
      <c r="SB42">
        <v>26</v>
      </c>
      <c r="SC42">
        <v>17</v>
      </c>
      <c r="SD42">
        <v>17</v>
      </c>
      <c r="SE42">
        <v>13</v>
      </c>
      <c r="SF42">
        <v>9</v>
      </c>
      <c r="SG42">
        <v>5</v>
      </c>
      <c r="SH42">
        <v>4</v>
      </c>
      <c r="SI42">
        <v>3</v>
      </c>
      <c r="SJ42">
        <v>4</v>
      </c>
      <c r="SL42">
        <v>562</v>
      </c>
      <c r="SM42" t="s">
        <v>287</v>
      </c>
      <c r="SN42">
        <v>0</v>
      </c>
      <c r="SO42">
        <v>-51974.731590933763</v>
      </c>
      <c r="SP42">
        <v>-98174.493005097116</v>
      </c>
      <c r="SQ42">
        <v>-141749.26797527389</v>
      </c>
      <c r="SR42">
        <v>-180074.07005747757</v>
      </c>
      <c r="SS42">
        <v>-217348.87756208662</v>
      </c>
      <c r="ST42">
        <v>-253573.69048910105</v>
      </c>
      <c r="SU42">
        <v>-289798.50341611548</v>
      </c>
      <c r="SV42">
        <v>-323398.32989914337</v>
      </c>
      <c r="SW42">
        <v>-355423.16451577935</v>
      </c>
      <c r="SX42">
        <v>-385348.00997722609</v>
      </c>
      <c r="SY42">
        <v>-414222.86086107814</v>
      </c>
      <c r="SZ42">
        <v>-442047.71716733556</v>
      </c>
      <c r="TA42">
        <v>0</v>
      </c>
      <c r="TB42">
        <v>-343736.98680351902</v>
      </c>
      <c r="TC42">
        <v>-780975.25659824046</v>
      </c>
      <c r="TD42">
        <v>-1084390.7624633431</v>
      </c>
      <c r="TE42">
        <v>-1322646.9941348974</v>
      </c>
      <c r="TF42">
        <v>-1470389.6627565981</v>
      </c>
      <c r="TG42">
        <v>-1647521.6275659823</v>
      </c>
      <c r="TH42">
        <v>-1756115.6524926685</v>
      </c>
      <c r="TI42">
        <v>-1817630.8651026392</v>
      </c>
      <c r="TJ42">
        <v>-1865100.6231671553</v>
      </c>
      <c r="TK42">
        <v>-1910099.1568914955</v>
      </c>
      <c r="TL42">
        <v>-1945603.7390029323</v>
      </c>
      <c r="TM42">
        <v>-1981108.3211143692</v>
      </c>
      <c r="TN42">
        <v>0</v>
      </c>
      <c r="TO42">
        <v>-169553.56993387456</v>
      </c>
      <c r="TP42">
        <v>-132893.73901397834</v>
      </c>
      <c r="TQ42">
        <v>-375944.75600569171</v>
      </c>
      <c r="TR42">
        <v>-609871.5577132334</v>
      </c>
      <c r="TS42">
        <v>-935381.26726374822</v>
      </c>
      <c r="TT42">
        <v>-1224053.3606763203</v>
      </c>
      <c r="TU42">
        <v>-1604486.1471499121</v>
      </c>
      <c r="TV42">
        <v>-1957427.7642922909</v>
      </c>
      <c r="TW42">
        <v>-2292046.87369214</v>
      </c>
      <c r="TX42">
        <v>-2603692.475098351</v>
      </c>
      <c r="TY42">
        <v>-2965891.6464384366</v>
      </c>
      <c r="TZ42">
        <v>-3245498.7863061856</v>
      </c>
      <c r="UA42">
        <v>0</v>
      </c>
      <c r="UB42">
        <v>-21981.223336036604</v>
      </c>
      <c r="UC42">
        <v>-40106.884589584661</v>
      </c>
      <c r="UD42">
        <v>-47425.235040560612</v>
      </c>
      <c r="UE42">
        <v>-52661.001148570213</v>
      </c>
      <c r="UF42">
        <v>-63876.136521821609</v>
      </c>
      <c r="UG42">
        <v>-79389.079027361047</v>
      </c>
      <c r="UH42">
        <v>-90493.46143995109</v>
      </c>
      <c r="UI42">
        <v>-107364.46252319776</v>
      </c>
      <c r="UJ42">
        <v>-124022.71301185925</v>
      </c>
      <c r="UK42">
        <v>-139602.80347168806</v>
      </c>
      <c r="UL42">
        <v>-147351.37080976335</v>
      </c>
      <c r="UM42">
        <v>-160858.77961148234</v>
      </c>
      <c r="UN42">
        <v>0</v>
      </c>
      <c r="UO42">
        <v>-13312.810972774088</v>
      </c>
      <c r="UP42">
        <v>-5342.2179208230127</v>
      </c>
      <c r="UQ42">
        <v>46324.000811830789</v>
      </c>
      <c r="UR42">
        <v>108062.18211836458</v>
      </c>
      <c r="US42">
        <v>140591.29474989034</v>
      </c>
      <c r="UT42">
        <v>200170.31556473428</v>
      </c>
      <c r="UU42">
        <v>230178.06410369114</v>
      </c>
      <c r="UV42">
        <v>281630.80840884917</v>
      </c>
      <c r="UW42">
        <v>277489.565089037</v>
      </c>
      <c r="UX42">
        <v>292154.1440141091</v>
      </c>
      <c r="UY42">
        <v>334512.72444842872</v>
      </c>
      <c r="UZ42">
        <v>368813.83914821548</v>
      </c>
      <c r="VA42">
        <v>0</v>
      </c>
      <c r="VB42">
        <v>-87359.350790505108</v>
      </c>
      <c r="VC42">
        <v>-170058.87759910719</v>
      </c>
      <c r="VD42">
        <v>-209599.0740828749</v>
      </c>
      <c r="VE42">
        <v>-241123.38472475306</v>
      </c>
      <c r="VF42">
        <v>-286472.21859896235</v>
      </c>
      <c r="VG42">
        <v>-327315.06763300835</v>
      </c>
      <c r="VH42">
        <v>-375419.48123389069</v>
      </c>
      <c r="VI42">
        <v>-424662.05258335161</v>
      </c>
      <c r="VJ42">
        <v>-468403.47401080513</v>
      </c>
      <c r="VK42">
        <v>-501170.2823360347</v>
      </c>
      <c r="VL42">
        <v>-537270.58968796965</v>
      </c>
      <c r="VM42">
        <v>-575850.26094499568</v>
      </c>
      <c r="VN42">
        <v>0</v>
      </c>
      <c r="VO42">
        <v>79363.592843163598</v>
      </c>
      <c r="VP42">
        <v>224703.18552100251</v>
      </c>
      <c r="VQ42">
        <v>446949.28606618696</v>
      </c>
      <c r="VR42">
        <v>674229.54841848277</v>
      </c>
      <c r="VS42">
        <v>835769.70862424467</v>
      </c>
      <c r="VT42">
        <v>1066105.3488269919</v>
      </c>
      <c r="VU42">
        <v>1225267.818473229</v>
      </c>
      <c r="VV42">
        <v>1433930.9054546081</v>
      </c>
      <c r="VW42">
        <v>1494981.8052757424</v>
      </c>
      <c r="VX42">
        <v>1604978.178809569</v>
      </c>
      <c r="VY42">
        <v>1776928.8609195037</v>
      </c>
      <c r="VZ42">
        <v>1924033.2717871317</v>
      </c>
      <c r="WA42">
        <v>0</v>
      </c>
      <c r="WB42">
        <v>-111889.04582811017</v>
      </c>
      <c r="WC42">
        <v>-204481.68305638188</v>
      </c>
      <c r="WD42">
        <v>-300710.9281397193</v>
      </c>
      <c r="WE42">
        <v>-373911.09909433872</v>
      </c>
      <c r="WF42">
        <v>-452675.95035195764</v>
      </c>
      <c r="WG42">
        <v>-525008.95597665024</v>
      </c>
      <c r="WH42">
        <v>-598092.95162044582</v>
      </c>
      <c r="WI42">
        <v>-666756.34532467276</v>
      </c>
      <c r="WJ42">
        <v>-741079.04013979575</v>
      </c>
      <c r="WK42">
        <v>-813580.50339123595</v>
      </c>
      <c r="WL42">
        <v>-870116.1046476058</v>
      </c>
      <c r="WM42">
        <v>-926436.32417132822</v>
      </c>
      <c r="WN42">
        <v>0</v>
      </c>
      <c r="WO42">
        <v>-720444.12641258957</v>
      </c>
      <c r="WP42">
        <v>-1207329.9662622099</v>
      </c>
      <c r="WQ42">
        <v>-1666546.7368294457</v>
      </c>
      <c r="WR42">
        <v>-1997996.3763364227</v>
      </c>
      <c r="WS42">
        <v>-2449783.1096810391</v>
      </c>
      <c r="WT42">
        <v>-2790586.1169766965</v>
      </c>
      <c r="WU42">
        <v>-3258960.3147760639</v>
      </c>
      <c r="WV42">
        <v>-3581678.1058618384</v>
      </c>
      <c r="WW42">
        <v>-4073604.5181727549</v>
      </c>
      <c r="WX42">
        <v>-4456360.908342354</v>
      </c>
      <c r="WY42">
        <v>-4769014.7260798542</v>
      </c>
      <c r="WZ42">
        <v>-5038953.078380351</v>
      </c>
      <c r="XA42">
        <v>562</v>
      </c>
      <c r="XB42" t="s">
        <v>287</v>
      </c>
      <c r="XC42">
        <v>0</v>
      </c>
      <c r="XD42">
        <v>0</v>
      </c>
      <c r="XE42">
        <v>0</v>
      </c>
      <c r="XF42">
        <v>0</v>
      </c>
      <c r="XG42">
        <v>0</v>
      </c>
      <c r="XH42">
        <v>0</v>
      </c>
      <c r="XI42">
        <v>0</v>
      </c>
      <c r="XJ42">
        <v>0</v>
      </c>
      <c r="XK42">
        <v>0</v>
      </c>
      <c r="XL42">
        <v>0</v>
      </c>
      <c r="XM42">
        <v>0</v>
      </c>
      <c r="XN42">
        <v>0</v>
      </c>
      <c r="XO42">
        <v>0</v>
      </c>
      <c r="XP42">
        <v>0</v>
      </c>
      <c r="XQ42">
        <v>0</v>
      </c>
      <c r="XR42">
        <v>0</v>
      </c>
      <c r="XS42">
        <v>0</v>
      </c>
      <c r="XT42">
        <v>0</v>
      </c>
      <c r="XU42">
        <v>0</v>
      </c>
      <c r="XV42">
        <v>0</v>
      </c>
      <c r="XW42">
        <v>0</v>
      </c>
      <c r="XX42">
        <v>0</v>
      </c>
      <c r="XY42">
        <v>0</v>
      </c>
      <c r="XZ42">
        <v>0</v>
      </c>
      <c r="YA42">
        <v>0</v>
      </c>
      <c r="YB42">
        <v>0</v>
      </c>
      <c r="YC42">
        <v>0</v>
      </c>
      <c r="YD42">
        <v>0</v>
      </c>
      <c r="YE42">
        <v>36659.830919896223</v>
      </c>
      <c r="YF42">
        <v>36659.830919896223</v>
      </c>
      <c r="YG42">
        <v>36659.830919896223</v>
      </c>
      <c r="YH42">
        <v>36659.830919896223</v>
      </c>
      <c r="YI42">
        <v>36659.830919896223</v>
      </c>
      <c r="YJ42">
        <v>36659.830919896223</v>
      </c>
      <c r="YK42">
        <v>36659.830919896223</v>
      </c>
      <c r="YL42">
        <v>36659.830919896223</v>
      </c>
      <c r="YM42">
        <v>36659.830919896223</v>
      </c>
      <c r="YN42">
        <v>36659.830919896223</v>
      </c>
      <c r="YO42">
        <v>36659.830919896223</v>
      </c>
      <c r="YP42">
        <v>0</v>
      </c>
      <c r="YQ42">
        <v>0</v>
      </c>
      <c r="YR42">
        <v>0</v>
      </c>
      <c r="YS42">
        <v>0</v>
      </c>
      <c r="YT42">
        <v>0</v>
      </c>
      <c r="YU42">
        <v>0</v>
      </c>
      <c r="YV42">
        <v>0</v>
      </c>
      <c r="YW42">
        <v>0</v>
      </c>
      <c r="YX42">
        <v>0</v>
      </c>
      <c r="YY42">
        <v>0</v>
      </c>
      <c r="YZ42">
        <v>0</v>
      </c>
      <c r="ZA42">
        <v>0</v>
      </c>
      <c r="ZB42">
        <v>0</v>
      </c>
      <c r="ZC42">
        <v>0</v>
      </c>
      <c r="ZD42">
        <v>0</v>
      </c>
      <c r="ZE42">
        <v>7970.5930519510757</v>
      </c>
      <c r="ZF42">
        <v>59636.811784604877</v>
      </c>
      <c r="ZG42">
        <v>121374.99309113866</v>
      </c>
      <c r="ZH42">
        <v>153904.10572266442</v>
      </c>
      <c r="ZI42">
        <v>213483.12653750836</v>
      </c>
      <c r="ZJ42">
        <v>243490.87507646525</v>
      </c>
      <c r="ZK42">
        <v>294943.61938162328</v>
      </c>
      <c r="ZL42">
        <v>294943.61938162328</v>
      </c>
      <c r="ZM42">
        <v>309608.19830669538</v>
      </c>
      <c r="ZN42">
        <v>351966.778741015</v>
      </c>
      <c r="ZO42">
        <v>386267.89344080177</v>
      </c>
      <c r="ZP42">
        <v>0</v>
      </c>
      <c r="ZQ42">
        <v>0</v>
      </c>
      <c r="ZR42">
        <v>0</v>
      </c>
      <c r="ZS42">
        <v>0</v>
      </c>
      <c r="ZT42">
        <v>0</v>
      </c>
      <c r="ZU42">
        <v>0</v>
      </c>
      <c r="ZV42">
        <v>0</v>
      </c>
      <c r="ZW42">
        <v>0</v>
      </c>
      <c r="ZX42">
        <v>0</v>
      </c>
      <c r="ZY42">
        <v>0</v>
      </c>
      <c r="ZZ42">
        <v>0</v>
      </c>
      <c r="AAA42">
        <v>0</v>
      </c>
      <c r="AAB42">
        <v>0</v>
      </c>
      <c r="AAC42">
        <v>0</v>
      </c>
      <c r="AAD42">
        <v>79363.592843163598</v>
      </c>
      <c r="AAE42">
        <v>224703.18552100251</v>
      </c>
      <c r="AAF42">
        <v>446949.28606618696</v>
      </c>
      <c r="AAG42">
        <v>674229.54841848277</v>
      </c>
      <c r="AAH42">
        <v>835769.70862424467</v>
      </c>
      <c r="AAI42">
        <v>1066105.3488269919</v>
      </c>
      <c r="AAJ42">
        <v>1225267.818473229</v>
      </c>
      <c r="AAK42">
        <v>1433930.9054546081</v>
      </c>
      <c r="AAL42">
        <v>1494981.8052757424</v>
      </c>
      <c r="AAM42">
        <v>1604978.178809569</v>
      </c>
      <c r="AAN42">
        <v>1776928.8609195037</v>
      </c>
      <c r="AAO42">
        <v>1924033.2717871317</v>
      </c>
      <c r="AAP42">
        <v>0</v>
      </c>
      <c r="AAQ42">
        <v>0</v>
      </c>
      <c r="AAR42">
        <v>0</v>
      </c>
      <c r="AAS42">
        <v>0</v>
      </c>
      <c r="AAT42">
        <v>0</v>
      </c>
      <c r="AAU42">
        <v>0</v>
      </c>
      <c r="AAV42">
        <v>0</v>
      </c>
      <c r="AAW42">
        <v>0</v>
      </c>
      <c r="AAX42">
        <v>0</v>
      </c>
      <c r="AAY42">
        <v>0</v>
      </c>
      <c r="AAZ42">
        <v>0</v>
      </c>
      <c r="ABA42">
        <v>0</v>
      </c>
      <c r="ABB42">
        <v>0</v>
      </c>
      <c r="ABC42">
        <v>0</v>
      </c>
      <c r="ABD42">
        <v>79363.592843163598</v>
      </c>
      <c r="ABE42">
        <v>269333.60949284979</v>
      </c>
      <c r="ABF42">
        <v>543245.92877068813</v>
      </c>
      <c r="ABG42">
        <v>832264.37242951768</v>
      </c>
      <c r="ABH42">
        <v>1026333.6452668053</v>
      </c>
      <c r="ABI42">
        <v>1316248.3062843964</v>
      </c>
      <c r="ABJ42">
        <v>1505418.5244695903</v>
      </c>
      <c r="ABK42">
        <v>1765534.3557561277</v>
      </c>
      <c r="ABL42">
        <v>1826585.255577262</v>
      </c>
      <c r="ABM42">
        <v>1951246.2080361606</v>
      </c>
      <c r="ABN42">
        <v>2165555.4705804149</v>
      </c>
      <c r="ABO42">
        <v>2346960.9961478296</v>
      </c>
      <c r="ABQ42">
        <v>562</v>
      </c>
      <c r="ABR42" t="s">
        <v>287</v>
      </c>
      <c r="ABS42">
        <v>0</v>
      </c>
      <c r="ABT42">
        <v>-33800.037516946941</v>
      </c>
      <c r="ABU42">
        <v>-63031.850718415008</v>
      </c>
      <c r="ABV42">
        <v>-93554.505106443874</v>
      </c>
      <c r="ABW42">
        <v>-121182.97401110352</v>
      </c>
      <c r="ABX42">
        <v>-149683.4709853417</v>
      </c>
      <c r="ABY42">
        <v>-177915.40967950231</v>
      </c>
      <c r="ABZ42">
        <v>-207639.92467167837</v>
      </c>
      <c r="ACA42">
        <v>-235914.96597343188</v>
      </c>
      <c r="ACB42">
        <v>-263544.74929215154</v>
      </c>
      <c r="ACC42">
        <v>-290056.00994523836</v>
      </c>
      <c r="ACD42">
        <v>-316835.27212798537</v>
      </c>
      <c r="ACE42">
        <v>-342644.51088132034</v>
      </c>
      <c r="ACG42">
        <v>562</v>
      </c>
      <c r="ACH42" t="s">
        <v>287</v>
      </c>
      <c r="ACI42">
        <v>2962</v>
      </c>
      <c r="ACJ42">
        <v>50098</v>
      </c>
      <c r="ACK42">
        <v>5.9124116731206836E-2</v>
      </c>
      <c r="ACM42">
        <v>562</v>
      </c>
      <c r="ACN42" t="s">
        <v>287</v>
      </c>
      <c r="ACO42">
        <v>91</v>
      </c>
      <c r="ACP42">
        <v>53</v>
      </c>
      <c r="ACQ42">
        <v>44</v>
      </c>
      <c r="ACR42">
        <v>101</v>
      </c>
      <c r="ACS42">
        <v>209</v>
      </c>
      <c r="ACT42">
        <v>156</v>
      </c>
      <c r="ACU42">
        <v>151</v>
      </c>
      <c r="ACV42">
        <v>103</v>
      </c>
      <c r="ACW42">
        <v>77</v>
      </c>
      <c r="ACX42">
        <v>66</v>
      </c>
      <c r="ACY42">
        <v>75</v>
      </c>
      <c r="ACZ42">
        <v>61</v>
      </c>
      <c r="ADA42">
        <v>76</v>
      </c>
      <c r="ADB42">
        <v>52</v>
      </c>
      <c r="ADC42">
        <v>23</v>
      </c>
      <c r="ADD42">
        <v>16</v>
      </c>
      <c r="ADF42">
        <v>562</v>
      </c>
      <c r="ADG42" t="s">
        <v>287</v>
      </c>
      <c r="ADH42">
        <v>69</v>
      </c>
      <c r="ADI42">
        <v>48</v>
      </c>
      <c r="ADJ42">
        <v>44</v>
      </c>
      <c r="ADK42">
        <v>170</v>
      </c>
      <c r="ADL42">
        <v>309</v>
      </c>
      <c r="ADM42">
        <v>162</v>
      </c>
      <c r="ADN42">
        <v>123</v>
      </c>
      <c r="ADO42">
        <v>83</v>
      </c>
      <c r="ADP42">
        <v>56</v>
      </c>
      <c r="ADQ42">
        <v>63</v>
      </c>
      <c r="ADR42">
        <v>57</v>
      </c>
      <c r="ADS42">
        <v>49</v>
      </c>
      <c r="ADT42">
        <v>45</v>
      </c>
      <c r="ADU42">
        <v>44</v>
      </c>
      <c r="ADV42">
        <v>22</v>
      </c>
      <c r="ADW42">
        <v>23</v>
      </c>
      <c r="ADY42">
        <v>562</v>
      </c>
      <c r="ADZ42" t="s">
        <v>287</v>
      </c>
      <c r="AEA42">
        <v>22</v>
      </c>
      <c r="AEB42">
        <v>5</v>
      </c>
      <c r="AEC42">
        <v>0</v>
      </c>
      <c r="AED42">
        <v>-69</v>
      </c>
      <c r="AEE42">
        <v>-100</v>
      </c>
      <c r="AEF42">
        <v>-6</v>
      </c>
      <c r="AEG42">
        <v>28</v>
      </c>
      <c r="AEH42">
        <v>20</v>
      </c>
      <c r="AEI42">
        <v>21</v>
      </c>
      <c r="AEJ42">
        <v>3</v>
      </c>
      <c r="AEK42">
        <v>18</v>
      </c>
      <c r="AEL42">
        <v>12</v>
      </c>
      <c r="AEM42">
        <v>31</v>
      </c>
      <c r="AEN42">
        <v>8</v>
      </c>
      <c r="AEO42">
        <v>1</v>
      </c>
      <c r="AEP42">
        <v>-7</v>
      </c>
      <c r="AER42">
        <v>562</v>
      </c>
      <c r="AES42" t="s">
        <v>287</v>
      </c>
      <c r="AET42">
        <v>6874.6550936950916</v>
      </c>
      <c r="AEU42">
        <v>6766.5476673780731</v>
      </c>
      <c r="AEV42">
        <v>8460.3197356972687</v>
      </c>
      <c r="AEW42">
        <v>6459.3148265175005</v>
      </c>
      <c r="AEX42">
        <v>1048.2804807549855</v>
      </c>
      <c r="AEY42">
        <v>3481.7020347062203</v>
      </c>
      <c r="AEZ42">
        <v>4219.2840151165756</v>
      </c>
      <c r="AFA42">
        <v>4512.8597049896325</v>
      </c>
      <c r="AFB42">
        <v>5348.2049619523696</v>
      </c>
      <c r="AFC42">
        <v>5513.4387160918814</v>
      </c>
      <c r="AFD42">
        <v>5096.7641012701279</v>
      </c>
      <c r="AFE42">
        <v>4934.1616895679745</v>
      </c>
      <c r="AFF42">
        <v>3753.5677068356572</v>
      </c>
      <c r="AFG42">
        <v>4205.2649382846921</v>
      </c>
      <c r="AFH42">
        <v>4029.8404930839151</v>
      </c>
      <c r="AFI42">
        <v>14558.065692734945</v>
      </c>
      <c r="AFK42">
        <v>562</v>
      </c>
      <c r="AFL42" t="s">
        <v>287</v>
      </c>
      <c r="AFM42">
        <v>13179.156503619972</v>
      </c>
      <c r="AFN42">
        <v>12494.729193937801</v>
      </c>
      <c r="AFO42">
        <v>12862.18576754167</v>
      </c>
      <c r="AFP42">
        <v>8261.1750151911092</v>
      </c>
      <c r="AFQ42">
        <v>3462.8774551735901</v>
      </c>
      <c r="AFR42">
        <v>3369.5749147578854</v>
      </c>
      <c r="AFS42">
        <v>3369.5749147578854</v>
      </c>
      <c r="AFT42">
        <v>3369.5749147578854</v>
      </c>
      <c r="AFU42">
        <v>3369.5749147578854</v>
      </c>
      <c r="AFV42">
        <v>3369.5749147578854</v>
      </c>
      <c r="AFW42">
        <v>3228.8520960088854</v>
      </c>
      <c r="AFX42">
        <v>3228.8520960088854</v>
      </c>
      <c r="AFY42">
        <v>3228.8520960088854</v>
      </c>
      <c r="AFZ42">
        <v>4605.4699679627747</v>
      </c>
      <c r="AGA42">
        <v>4605.4699679627747</v>
      </c>
      <c r="AGB42">
        <v>13246.817358041793</v>
      </c>
      <c r="AGD42">
        <v>562</v>
      </c>
      <c r="AGE42" t="s">
        <v>287</v>
      </c>
      <c r="AGF42">
        <v>-6304.5014099248801</v>
      </c>
      <c r="AGG42">
        <v>-5728.1815265597279</v>
      </c>
      <c r="AGH42">
        <v>-4401.8660318444017</v>
      </c>
      <c r="AGI42">
        <v>-1801.8601886736087</v>
      </c>
      <c r="AGJ42">
        <v>-2414.5969744186045</v>
      </c>
      <c r="AGK42">
        <v>112.12711994833489</v>
      </c>
      <c r="AGL42">
        <v>849.70910035869019</v>
      </c>
      <c r="AGM42">
        <v>1143.2847902317471</v>
      </c>
      <c r="AGN42">
        <v>1978.6300471944842</v>
      </c>
      <c r="AGO42">
        <v>2143.863801333996</v>
      </c>
      <c r="AGP42">
        <v>1867.9120052612425</v>
      </c>
      <c r="AGQ42">
        <v>1705.3095935590891</v>
      </c>
      <c r="AGR42">
        <v>524.71561082677181</v>
      </c>
      <c r="AGS42">
        <v>-400.20502967808261</v>
      </c>
      <c r="AGT42">
        <v>-575.62947487885958</v>
      </c>
      <c r="AGU42">
        <v>1311.2483346931513</v>
      </c>
    </row>
    <row r="43" spans="1:879" x14ac:dyDescent="0.25">
      <c r="A43">
        <v>11</v>
      </c>
      <c r="B43">
        <v>581</v>
      </c>
      <c r="C43" t="s">
        <v>288</v>
      </c>
      <c r="D43">
        <v>39</v>
      </c>
      <c r="E43">
        <v>41</v>
      </c>
      <c r="F43">
        <v>41</v>
      </c>
      <c r="G43">
        <v>39</v>
      </c>
      <c r="H43">
        <v>39</v>
      </c>
      <c r="I43">
        <v>37</v>
      </c>
      <c r="J43">
        <v>37</v>
      </c>
      <c r="K43">
        <v>36</v>
      </c>
      <c r="L43">
        <v>36</v>
      </c>
      <c r="M43">
        <v>35</v>
      </c>
      <c r="N43">
        <v>35</v>
      </c>
      <c r="O43">
        <v>35</v>
      </c>
      <c r="P43">
        <v>34</v>
      </c>
      <c r="R43">
        <v>581</v>
      </c>
      <c r="S43" t="s">
        <v>288</v>
      </c>
      <c r="T43">
        <v>278</v>
      </c>
      <c r="U43">
        <v>260</v>
      </c>
      <c r="V43">
        <v>245</v>
      </c>
      <c r="W43">
        <v>229</v>
      </c>
      <c r="X43">
        <v>210</v>
      </c>
      <c r="Y43">
        <v>208</v>
      </c>
      <c r="Z43">
        <v>205</v>
      </c>
      <c r="AA43">
        <v>202</v>
      </c>
      <c r="AB43">
        <v>198</v>
      </c>
      <c r="AC43">
        <v>195</v>
      </c>
      <c r="AD43">
        <v>192</v>
      </c>
      <c r="AE43">
        <v>189</v>
      </c>
      <c r="AF43">
        <v>188</v>
      </c>
      <c r="AH43">
        <v>581</v>
      </c>
      <c r="AI43" t="s">
        <v>288</v>
      </c>
      <c r="AJ43">
        <v>41</v>
      </c>
      <c r="AK43">
        <v>58</v>
      </c>
      <c r="AL43">
        <v>55</v>
      </c>
      <c r="AM43">
        <v>59</v>
      </c>
      <c r="AN43">
        <v>59</v>
      </c>
      <c r="AO43">
        <v>44</v>
      </c>
      <c r="AP43">
        <v>42</v>
      </c>
      <c r="AQ43">
        <v>42</v>
      </c>
      <c r="AR43">
        <v>42</v>
      </c>
      <c r="AS43">
        <v>42</v>
      </c>
      <c r="AT43">
        <v>41</v>
      </c>
      <c r="AU43">
        <v>40</v>
      </c>
      <c r="AV43">
        <v>40</v>
      </c>
      <c r="AX43">
        <v>581</v>
      </c>
      <c r="AY43" t="s">
        <v>288</v>
      </c>
      <c r="AZ43">
        <v>394</v>
      </c>
      <c r="BA43">
        <v>375</v>
      </c>
      <c r="BB43">
        <v>364</v>
      </c>
      <c r="BC43">
        <v>344</v>
      </c>
      <c r="BD43">
        <v>339</v>
      </c>
      <c r="BE43">
        <v>338</v>
      </c>
      <c r="BF43">
        <v>322</v>
      </c>
      <c r="BG43">
        <v>319</v>
      </c>
      <c r="BH43">
        <v>303</v>
      </c>
      <c r="BI43">
        <v>290</v>
      </c>
      <c r="BJ43">
        <v>274</v>
      </c>
      <c r="BK43">
        <v>258</v>
      </c>
      <c r="BL43">
        <v>254</v>
      </c>
      <c r="BN43">
        <v>581</v>
      </c>
      <c r="BO43" t="s">
        <v>288</v>
      </c>
      <c r="BP43">
        <v>213</v>
      </c>
      <c r="BQ43">
        <v>212</v>
      </c>
      <c r="BR43">
        <v>199</v>
      </c>
      <c r="BS43">
        <v>208</v>
      </c>
      <c r="BT43">
        <v>212</v>
      </c>
      <c r="BU43">
        <v>201</v>
      </c>
      <c r="BV43">
        <v>187</v>
      </c>
      <c r="BW43">
        <v>169</v>
      </c>
      <c r="BX43">
        <v>167</v>
      </c>
      <c r="BY43">
        <v>163</v>
      </c>
      <c r="BZ43">
        <v>175</v>
      </c>
      <c r="CA43">
        <v>175</v>
      </c>
      <c r="CB43">
        <v>163</v>
      </c>
      <c r="CD43">
        <v>581</v>
      </c>
      <c r="CE43" t="s">
        <v>288</v>
      </c>
      <c r="CF43">
        <v>177</v>
      </c>
      <c r="CG43">
        <v>182</v>
      </c>
      <c r="CH43">
        <v>194</v>
      </c>
      <c r="CI43">
        <v>205</v>
      </c>
      <c r="CJ43">
        <v>201</v>
      </c>
      <c r="CK43">
        <v>192</v>
      </c>
      <c r="CL43">
        <v>201</v>
      </c>
      <c r="CM43">
        <v>204</v>
      </c>
      <c r="CN43">
        <v>195</v>
      </c>
      <c r="CO43">
        <v>183</v>
      </c>
      <c r="CP43">
        <v>165</v>
      </c>
      <c r="CQ43">
        <v>164</v>
      </c>
      <c r="CR43">
        <v>160</v>
      </c>
      <c r="CT43">
        <v>581</v>
      </c>
      <c r="CU43" t="s">
        <v>288</v>
      </c>
      <c r="CV43">
        <v>255</v>
      </c>
      <c r="CW43">
        <v>229</v>
      </c>
      <c r="CX43">
        <v>229</v>
      </c>
      <c r="CY43">
        <v>221</v>
      </c>
      <c r="CZ43">
        <v>215</v>
      </c>
      <c r="DA43">
        <v>222</v>
      </c>
      <c r="DB43">
        <v>222</v>
      </c>
      <c r="DC43">
        <v>216</v>
      </c>
      <c r="DD43">
        <v>223</v>
      </c>
      <c r="DE43">
        <v>229</v>
      </c>
      <c r="DF43">
        <v>224</v>
      </c>
      <c r="DG43">
        <v>219</v>
      </c>
      <c r="DH43">
        <v>219</v>
      </c>
      <c r="DJ43">
        <v>581</v>
      </c>
      <c r="DK43" t="s">
        <v>288</v>
      </c>
      <c r="DL43">
        <v>3013</v>
      </c>
      <c r="DM43">
        <v>2934</v>
      </c>
      <c r="DN43">
        <v>2867</v>
      </c>
      <c r="DO43">
        <v>2796</v>
      </c>
      <c r="DP43">
        <v>2743</v>
      </c>
      <c r="DQ43">
        <v>2688</v>
      </c>
      <c r="DR43">
        <v>2641</v>
      </c>
      <c r="DS43">
        <v>2591</v>
      </c>
      <c r="DT43">
        <v>2553</v>
      </c>
      <c r="DU43">
        <v>2519</v>
      </c>
      <c r="DV43">
        <v>2497</v>
      </c>
      <c r="DW43">
        <v>2441</v>
      </c>
      <c r="DX43">
        <v>2406</v>
      </c>
      <c r="DZ43">
        <v>581</v>
      </c>
      <c r="EA43" t="s">
        <v>288</v>
      </c>
      <c r="EB43">
        <v>1158</v>
      </c>
      <c r="EC43">
        <v>1191</v>
      </c>
      <c r="ED43">
        <v>1172</v>
      </c>
      <c r="EE43">
        <v>1151</v>
      </c>
      <c r="EF43">
        <v>1125</v>
      </c>
      <c r="EG43">
        <v>1100</v>
      </c>
      <c r="EH43">
        <v>1073</v>
      </c>
      <c r="EI43">
        <v>1047</v>
      </c>
      <c r="EJ43">
        <v>1013</v>
      </c>
      <c r="EK43">
        <v>992</v>
      </c>
      <c r="EL43">
        <v>951</v>
      </c>
      <c r="EM43">
        <v>949</v>
      </c>
      <c r="EN43">
        <v>938</v>
      </c>
      <c r="EP43">
        <v>581</v>
      </c>
      <c r="EQ43" t="s">
        <v>288</v>
      </c>
      <c r="ER43">
        <v>644</v>
      </c>
      <c r="ES43">
        <v>648</v>
      </c>
      <c r="ET43">
        <v>677</v>
      </c>
      <c r="EU43">
        <v>717</v>
      </c>
      <c r="EV43">
        <v>759</v>
      </c>
      <c r="EW43">
        <v>794</v>
      </c>
      <c r="EX43">
        <v>814</v>
      </c>
      <c r="EY43">
        <v>862</v>
      </c>
      <c r="EZ43">
        <v>874</v>
      </c>
      <c r="FA43">
        <v>891</v>
      </c>
      <c r="FB43">
        <v>916</v>
      </c>
      <c r="FC43">
        <v>942</v>
      </c>
      <c r="FD43">
        <v>933</v>
      </c>
      <c r="FF43">
        <v>581</v>
      </c>
      <c r="FG43" t="s">
        <v>288</v>
      </c>
      <c r="FH43">
        <v>257</v>
      </c>
      <c r="FI43">
        <v>259</v>
      </c>
      <c r="FJ43">
        <v>269</v>
      </c>
      <c r="FK43">
        <v>274</v>
      </c>
      <c r="FL43">
        <v>274</v>
      </c>
      <c r="FM43">
        <v>286</v>
      </c>
      <c r="FN43">
        <v>301</v>
      </c>
      <c r="FO43">
        <v>292</v>
      </c>
      <c r="FP43">
        <v>318</v>
      </c>
      <c r="FQ43">
        <v>322</v>
      </c>
      <c r="FR43">
        <v>333</v>
      </c>
      <c r="FS43">
        <v>335</v>
      </c>
      <c r="FT43">
        <v>359</v>
      </c>
      <c r="FV43">
        <v>581</v>
      </c>
      <c r="FW43" t="s">
        <v>288</v>
      </c>
      <c r="FX43">
        <v>6469</v>
      </c>
      <c r="FY43">
        <v>6389</v>
      </c>
      <c r="FZ43">
        <v>6312</v>
      </c>
      <c r="GA43">
        <v>6243</v>
      </c>
      <c r="GB43">
        <v>6176</v>
      </c>
      <c r="GC43">
        <v>6110</v>
      </c>
      <c r="GD43">
        <v>6045</v>
      </c>
      <c r="GE43">
        <v>5980</v>
      </c>
      <c r="GF43">
        <v>5922</v>
      </c>
      <c r="GG43">
        <v>5861</v>
      </c>
      <c r="GH43">
        <v>5803</v>
      </c>
      <c r="GI43">
        <v>5747</v>
      </c>
      <c r="GJ43">
        <v>5694</v>
      </c>
      <c r="GL43">
        <v>581</v>
      </c>
      <c r="GM43" t="s">
        <v>288</v>
      </c>
      <c r="GN43">
        <v>65</v>
      </c>
      <c r="GO43">
        <v>70</v>
      </c>
      <c r="GP43">
        <v>63</v>
      </c>
      <c r="GQ43">
        <v>64</v>
      </c>
      <c r="GR43">
        <v>62</v>
      </c>
      <c r="GS43">
        <v>82</v>
      </c>
      <c r="GT43">
        <v>61</v>
      </c>
      <c r="GU43">
        <v>47</v>
      </c>
      <c r="GV43">
        <v>80</v>
      </c>
      <c r="GW43">
        <v>68</v>
      </c>
      <c r="GX43">
        <v>85</v>
      </c>
      <c r="GY43">
        <v>74</v>
      </c>
      <c r="GZ43">
        <v>66</v>
      </c>
      <c r="HA43">
        <v>66</v>
      </c>
      <c r="HB43">
        <v>86</v>
      </c>
      <c r="HC43">
        <v>98</v>
      </c>
      <c r="HD43">
        <v>86</v>
      </c>
      <c r="HE43">
        <v>88</v>
      </c>
      <c r="HF43">
        <v>75</v>
      </c>
      <c r="HG43">
        <v>77</v>
      </c>
      <c r="HH43">
        <v>55</v>
      </c>
      <c r="HI43">
        <v>72</v>
      </c>
      <c r="HJ43">
        <v>56</v>
      </c>
      <c r="HK43">
        <v>56</v>
      </c>
      <c r="HL43">
        <v>69</v>
      </c>
      <c r="HM43">
        <v>70</v>
      </c>
      <c r="HN43">
        <v>72</v>
      </c>
      <c r="HO43">
        <v>76</v>
      </c>
      <c r="HP43">
        <v>53</v>
      </c>
      <c r="HQ43">
        <v>58</v>
      </c>
      <c r="HR43">
        <v>61</v>
      </c>
      <c r="HS43">
        <v>51</v>
      </c>
      <c r="HT43">
        <v>58</v>
      </c>
      <c r="HU43">
        <v>73</v>
      </c>
      <c r="HV43">
        <v>67</v>
      </c>
      <c r="HW43">
        <v>44</v>
      </c>
      <c r="HX43">
        <v>50</v>
      </c>
      <c r="HY43">
        <v>55</v>
      </c>
      <c r="HZ43">
        <v>72</v>
      </c>
      <c r="IA43">
        <v>76</v>
      </c>
      <c r="IB43">
        <v>70</v>
      </c>
      <c r="IC43">
        <v>72</v>
      </c>
      <c r="ID43">
        <v>81</v>
      </c>
      <c r="IE43">
        <v>92</v>
      </c>
      <c r="IF43">
        <v>94</v>
      </c>
      <c r="IG43">
        <v>112</v>
      </c>
      <c r="IH43">
        <v>83</v>
      </c>
      <c r="II43">
        <v>81</v>
      </c>
      <c r="IJ43">
        <v>95</v>
      </c>
      <c r="IK43">
        <v>101</v>
      </c>
      <c r="IL43">
        <v>95</v>
      </c>
      <c r="IM43">
        <v>118</v>
      </c>
      <c r="IN43">
        <v>104</v>
      </c>
      <c r="IO43">
        <v>116</v>
      </c>
      <c r="IP43">
        <v>113</v>
      </c>
      <c r="IQ43">
        <v>124</v>
      </c>
      <c r="IR43">
        <v>135</v>
      </c>
      <c r="IS43">
        <v>125</v>
      </c>
      <c r="IT43">
        <v>141</v>
      </c>
      <c r="IU43">
        <v>153</v>
      </c>
      <c r="IV43">
        <v>129</v>
      </c>
      <c r="IW43">
        <v>140</v>
      </c>
      <c r="IX43">
        <v>131</v>
      </c>
      <c r="IY43">
        <v>136</v>
      </c>
      <c r="IZ43">
        <v>124</v>
      </c>
      <c r="JA43">
        <v>85</v>
      </c>
      <c r="JB43">
        <v>90</v>
      </c>
      <c r="JC43">
        <v>76</v>
      </c>
      <c r="JD43">
        <v>107</v>
      </c>
      <c r="JE43">
        <v>59</v>
      </c>
      <c r="JF43">
        <v>94</v>
      </c>
      <c r="JG43">
        <v>88</v>
      </c>
      <c r="JH43">
        <v>71</v>
      </c>
      <c r="JI43">
        <v>70</v>
      </c>
      <c r="JJ43">
        <v>78</v>
      </c>
      <c r="JK43">
        <v>66</v>
      </c>
      <c r="JL43">
        <v>75</v>
      </c>
      <c r="JM43">
        <v>58</v>
      </c>
      <c r="JN43">
        <v>64</v>
      </c>
      <c r="JO43">
        <v>77</v>
      </c>
      <c r="JP43">
        <v>55</v>
      </c>
      <c r="JQ43">
        <v>53</v>
      </c>
      <c r="JR43">
        <v>36</v>
      </c>
      <c r="JS43">
        <v>43</v>
      </c>
      <c r="JT43">
        <v>46</v>
      </c>
      <c r="JU43">
        <v>35</v>
      </c>
      <c r="JV43">
        <v>34</v>
      </c>
      <c r="JW43">
        <v>43</v>
      </c>
      <c r="JX43">
        <v>21</v>
      </c>
      <c r="JY43">
        <v>21</v>
      </c>
      <c r="JZ43">
        <v>17</v>
      </c>
      <c r="KA43">
        <v>7</v>
      </c>
      <c r="KB43">
        <v>8</v>
      </c>
      <c r="KC43">
        <v>8</v>
      </c>
      <c r="KD43">
        <v>2</v>
      </c>
      <c r="KE43">
        <v>1</v>
      </c>
      <c r="KF43">
        <v>1</v>
      </c>
      <c r="KG43">
        <v>1</v>
      </c>
      <c r="KH43">
        <v>3</v>
      </c>
      <c r="KI43">
        <v>1</v>
      </c>
      <c r="KJ43">
        <v>3</v>
      </c>
      <c r="KL43">
        <v>581</v>
      </c>
      <c r="KM43" t="s">
        <v>288</v>
      </c>
      <c r="KN43">
        <v>39</v>
      </c>
      <c r="KO43">
        <v>43</v>
      </c>
      <c r="KP43">
        <v>60</v>
      </c>
      <c r="KQ43">
        <v>60</v>
      </c>
      <c r="KR43">
        <v>56</v>
      </c>
      <c r="KS43">
        <v>59</v>
      </c>
      <c r="KT43">
        <v>41</v>
      </c>
      <c r="KU43">
        <v>61</v>
      </c>
      <c r="KV43">
        <v>60</v>
      </c>
      <c r="KW43">
        <v>65</v>
      </c>
      <c r="KX43">
        <v>76</v>
      </c>
      <c r="KY43">
        <v>72</v>
      </c>
      <c r="KZ43">
        <v>60</v>
      </c>
      <c r="LA43">
        <v>67</v>
      </c>
      <c r="LB43">
        <v>84</v>
      </c>
      <c r="LC43">
        <v>62</v>
      </c>
      <c r="LD43">
        <v>52</v>
      </c>
      <c r="LE43">
        <v>71</v>
      </c>
      <c r="LF43">
        <v>54</v>
      </c>
      <c r="LG43">
        <v>73</v>
      </c>
      <c r="LH43">
        <v>57</v>
      </c>
      <c r="LI43">
        <v>36</v>
      </c>
      <c r="LJ43">
        <v>40</v>
      </c>
      <c r="LK43">
        <v>49</v>
      </c>
      <c r="LL43">
        <v>66</v>
      </c>
      <c r="LM43">
        <v>47</v>
      </c>
      <c r="LN43">
        <v>59</v>
      </c>
      <c r="LO43">
        <v>50</v>
      </c>
      <c r="LP43">
        <v>44</v>
      </c>
      <c r="LQ43">
        <v>37</v>
      </c>
      <c r="LR43">
        <v>66</v>
      </c>
      <c r="LS43">
        <v>48</v>
      </c>
      <c r="LT43">
        <v>53</v>
      </c>
      <c r="LU43">
        <v>61</v>
      </c>
      <c r="LV43">
        <v>67</v>
      </c>
      <c r="LW43">
        <v>64</v>
      </c>
      <c r="LX43">
        <v>69</v>
      </c>
      <c r="LY43">
        <v>56</v>
      </c>
      <c r="LZ43">
        <v>61</v>
      </c>
      <c r="MA43">
        <v>56</v>
      </c>
      <c r="MB43">
        <v>53</v>
      </c>
      <c r="MC43">
        <v>55</v>
      </c>
      <c r="MD43">
        <v>72</v>
      </c>
      <c r="ME43">
        <v>62</v>
      </c>
      <c r="MF43">
        <v>51</v>
      </c>
      <c r="MG43">
        <v>46</v>
      </c>
      <c r="MH43">
        <v>65</v>
      </c>
      <c r="MI43">
        <v>72</v>
      </c>
      <c r="MJ43">
        <v>76</v>
      </c>
      <c r="MK43">
        <v>74</v>
      </c>
      <c r="ML43">
        <v>74</v>
      </c>
      <c r="MM43">
        <v>88</v>
      </c>
      <c r="MN43">
        <v>87</v>
      </c>
      <c r="MO43">
        <v>93</v>
      </c>
      <c r="MP43">
        <v>120</v>
      </c>
      <c r="MQ43">
        <v>80</v>
      </c>
      <c r="MR43">
        <v>88</v>
      </c>
      <c r="MS43">
        <v>90</v>
      </c>
      <c r="MT43">
        <v>105</v>
      </c>
      <c r="MU43">
        <v>95</v>
      </c>
      <c r="MV43">
        <v>113</v>
      </c>
      <c r="MW43">
        <v>105</v>
      </c>
      <c r="MX43">
        <v>112</v>
      </c>
      <c r="MY43">
        <v>109</v>
      </c>
      <c r="MZ43">
        <v>124</v>
      </c>
      <c r="NA43">
        <v>132</v>
      </c>
      <c r="NB43">
        <v>110</v>
      </c>
      <c r="NC43">
        <v>126</v>
      </c>
      <c r="ND43">
        <v>128</v>
      </c>
      <c r="NE43">
        <v>115</v>
      </c>
      <c r="NF43">
        <v>129</v>
      </c>
      <c r="NG43">
        <v>119</v>
      </c>
      <c r="NH43">
        <v>117</v>
      </c>
      <c r="NI43">
        <v>110</v>
      </c>
      <c r="NJ43">
        <v>72</v>
      </c>
      <c r="NK43">
        <v>83</v>
      </c>
      <c r="NL43">
        <v>71</v>
      </c>
      <c r="NM43">
        <v>98</v>
      </c>
      <c r="NN43">
        <v>47</v>
      </c>
      <c r="NO43">
        <v>76</v>
      </c>
      <c r="NP43">
        <v>70</v>
      </c>
      <c r="NQ43">
        <v>51</v>
      </c>
      <c r="NR43">
        <v>52</v>
      </c>
      <c r="NS43">
        <v>55</v>
      </c>
      <c r="NT43">
        <v>41</v>
      </c>
      <c r="NU43">
        <v>42</v>
      </c>
      <c r="NV43">
        <v>39</v>
      </c>
      <c r="NW43">
        <v>29</v>
      </c>
      <c r="NX43">
        <v>38</v>
      </c>
      <c r="NY43">
        <v>28</v>
      </c>
      <c r="NZ43">
        <v>20</v>
      </c>
      <c r="OA43">
        <v>11</v>
      </c>
      <c r="OB43">
        <v>13</v>
      </c>
      <c r="OC43">
        <v>11</v>
      </c>
      <c r="OD43">
        <v>10</v>
      </c>
      <c r="OE43">
        <v>5</v>
      </c>
      <c r="OF43">
        <v>6</v>
      </c>
      <c r="OG43">
        <v>2</v>
      </c>
      <c r="OH43">
        <v>3</v>
      </c>
      <c r="OI43">
        <v>0</v>
      </c>
      <c r="OJ43">
        <v>0</v>
      </c>
      <c r="OL43">
        <v>581</v>
      </c>
      <c r="OM43" t="s">
        <v>288</v>
      </c>
      <c r="ON43">
        <v>34</v>
      </c>
      <c r="OO43">
        <v>37</v>
      </c>
      <c r="OP43">
        <v>36</v>
      </c>
      <c r="OQ43">
        <v>38</v>
      </c>
      <c r="OR43">
        <v>38</v>
      </c>
      <c r="OS43">
        <v>39</v>
      </c>
      <c r="OT43">
        <v>40</v>
      </c>
      <c r="OU43">
        <v>39</v>
      </c>
      <c r="OV43">
        <v>41</v>
      </c>
      <c r="OW43">
        <v>43</v>
      </c>
      <c r="OX43">
        <v>43</v>
      </c>
      <c r="OY43">
        <v>44</v>
      </c>
      <c r="OZ43">
        <v>44</v>
      </c>
      <c r="PA43">
        <v>45</v>
      </c>
      <c r="PB43">
        <v>58</v>
      </c>
      <c r="PC43">
        <v>60</v>
      </c>
      <c r="PD43">
        <v>55</v>
      </c>
      <c r="PE43">
        <v>58</v>
      </c>
      <c r="PF43">
        <v>47</v>
      </c>
      <c r="PG43">
        <v>54</v>
      </c>
      <c r="PH43">
        <v>44</v>
      </c>
      <c r="PI43">
        <v>41</v>
      </c>
      <c r="PJ43">
        <v>40</v>
      </c>
      <c r="PK43">
        <v>40</v>
      </c>
      <c r="PL43">
        <v>38</v>
      </c>
      <c r="PM43">
        <v>37</v>
      </c>
      <c r="PN43">
        <v>40</v>
      </c>
      <c r="PO43">
        <v>39</v>
      </c>
      <c r="PP43">
        <v>37</v>
      </c>
      <c r="PQ43">
        <v>39</v>
      </c>
      <c r="PR43">
        <v>38</v>
      </c>
      <c r="PS43">
        <v>43</v>
      </c>
      <c r="PT43">
        <v>42</v>
      </c>
      <c r="PU43">
        <v>43</v>
      </c>
      <c r="PV43">
        <v>43</v>
      </c>
      <c r="PW43">
        <v>50</v>
      </c>
      <c r="PX43">
        <v>56</v>
      </c>
      <c r="PY43">
        <v>51</v>
      </c>
      <c r="PZ43">
        <v>58</v>
      </c>
      <c r="QA43">
        <v>53</v>
      </c>
      <c r="QB43">
        <v>51</v>
      </c>
      <c r="QC43">
        <v>49</v>
      </c>
      <c r="QD43">
        <v>64</v>
      </c>
      <c r="QE43">
        <v>54</v>
      </c>
      <c r="QF43">
        <v>57</v>
      </c>
      <c r="QG43">
        <v>64</v>
      </c>
      <c r="QH43">
        <v>70</v>
      </c>
      <c r="QI43">
        <v>68</v>
      </c>
      <c r="QJ43">
        <v>72</v>
      </c>
      <c r="QK43">
        <v>63</v>
      </c>
      <c r="QL43">
        <v>66</v>
      </c>
      <c r="QM43">
        <v>64</v>
      </c>
      <c r="QN43">
        <v>62</v>
      </c>
      <c r="QO43">
        <v>65</v>
      </c>
      <c r="QP43">
        <v>77</v>
      </c>
      <c r="QQ43">
        <v>69</v>
      </c>
      <c r="QR43">
        <v>62</v>
      </c>
      <c r="QS43">
        <v>56</v>
      </c>
      <c r="QT43">
        <v>70</v>
      </c>
      <c r="QU43">
        <v>76</v>
      </c>
      <c r="QV43">
        <v>80</v>
      </c>
      <c r="QW43">
        <v>79</v>
      </c>
      <c r="QX43">
        <v>80</v>
      </c>
      <c r="QY43">
        <v>92</v>
      </c>
      <c r="QZ43">
        <v>89</v>
      </c>
      <c r="RA43">
        <v>94</v>
      </c>
      <c r="RB43">
        <v>114</v>
      </c>
      <c r="RC43">
        <v>83</v>
      </c>
      <c r="RD43">
        <v>87</v>
      </c>
      <c r="RE43">
        <v>85</v>
      </c>
      <c r="RF43">
        <v>98</v>
      </c>
      <c r="RG43">
        <v>87</v>
      </c>
      <c r="RH43">
        <v>100</v>
      </c>
      <c r="RI43">
        <v>93</v>
      </c>
      <c r="RJ43">
        <v>97</v>
      </c>
      <c r="RK43">
        <v>92</v>
      </c>
      <c r="RL43">
        <v>104</v>
      </c>
      <c r="RM43">
        <v>106</v>
      </c>
      <c r="RN43">
        <v>89</v>
      </c>
      <c r="RO43">
        <v>98</v>
      </c>
      <c r="RP43">
        <v>99</v>
      </c>
      <c r="RQ43">
        <v>89</v>
      </c>
      <c r="RR43">
        <v>92</v>
      </c>
      <c r="RS43">
        <v>85</v>
      </c>
      <c r="RT43">
        <v>79</v>
      </c>
      <c r="RU43">
        <v>70</v>
      </c>
      <c r="RV43">
        <v>44</v>
      </c>
      <c r="RW43">
        <v>45</v>
      </c>
      <c r="RX43">
        <v>37</v>
      </c>
      <c r="RY43">
        <v>44</v>
      </c>
      <c r="RZ43">
        <v>19</v>
      </c>
      <c r="SA43">
        <v>27</v>
      </c>
      <c r="SB43">
        <v>21</v>
      </c>
      <c r="SC43">
        <v>13</v>
      </c>
      <c r="SD43">
        <v>11</v>
      </c>
      <c r="SE43">
        <v>10</v>
      </c>
      <c r="SF43">
        <v>5</v>
      </c>
      <c r="SG43">
        <v>5</v>
      </c>
      <c r="SH43">
        <v>3</v>
      </c>
      <c r="SI43">
        <v>2</v>
      </c>
      <c r="SJ43">
        <v>3</v>
      </c>
      <c r="SL43">
        <v>581</v>
      </c>
      <c r="SM43" t="s">
        <v>288</v>
      </c>
      <c r="SN43">
        <v>0</v>
      </c>
      <c r="SO43">
        <v>-62736.12614005254</v>
      </c>
      <c r="SP43">
        <v>-123119.64754985311</v>
      </c>
      <c r="SQ43">
        <v>-177229.55634564842</v>
      </c>
      <c r="SR43">
        <v>-229771.06198794243</v>
      </c>
      <c r="SS43">
        <v>-281528.36605348578</v>
      </c>
      <c r="ST43">
        <v>-332501.46854227851</v>
      </c>
      <c r="SU43">
        <v>-383474.57103107119</v>
      </c>
      <c r="SV43">
        <v>-428958.26248260931</v>
      </c>
      <c r="SW43">
        <v>-476794.55866439943</v>
      </c>
      <c r="SX43">
        <v>-522278.2501159375</v>
      </c>
      <c r="SY43">
        <v>-566193.53841397434</v>
      </c>
      <c r="SZ43">
        <v>-607756.22198175918</v>
      </c>
      <c r="TA43">
        <v>0</v>
      </c>
      <c r="TB43">
        <v>28044.471801184889</v>
      </c>
      <c r="TC43">
        <v>-88849.811494960377</v>
      </c>
      <c r="TD43">
        <v>-171659.53681618837</v>
      </c>
      <c r="TE43">
        <v>-290993.92167423258</v>
      </c>
      <c r="TF43">
        <v>-429531.58421174122</v>
      </c>
      <c r="TG43">
        <v>-463495.80672462878</v>
      </c>
      <c r="TH43">
        <v>-488618.83511579596</v>
      </c>
      <c r="TI43">
        <v>-513741.86350696313</v>
      </c>
      <c r="TJ43">
        <v>-538864.8918981303</v>
      </c>
      <c r="TK43">
        <v>-565268.13880126178</v>
      </c>
      <c r="TL43">
        <v>-591671.38570439327</v>
      </c>
      <c r="TM43">
        <v>-604232.89989997691</v>
      </c>
      <c r="TN43">
        <v>0</v>
      </c>
      <c r="TO43">
        <v>-134959.93075140312</v>
      </c>
      <c r="TP43">
        <v>-254606.76290732418</v>
      </c>
      <c r="TQ43">
        <v>-270665.23329517216</v>
      </c>
      <c r="TR43">
        <v>-307379.33152765757</v>
      </c>
      <c r="TS43">
        <v>-472965.45947002486</v>
      </c>
      <c r="TT43">
        <v>-664829.08441068884</v>
      </c>
      <c r="TU43">
        <v>-822401.41847932315</v>
      </c>
      <c r="TV43">
        <v>-1039051.7968335521</v>
      </c>
      <c r="TW43">
        <v>-1268344.0091586853</v>
      </c>
      <c r="TX43">
        <v>-1429302.0970038811</v>
      </c>
      <c r="TY43">
        <v>-1572524.2788931392</v>
      </c>
      <c r="TZ43">
        <v>-1736899.0031552787</v>
      </c>
      <c r="UA43">
        <v>0</v>
      </c>
      <c r="UB43">
        <v>-21837.912786723038</v>
      </c>
      <c r="UC43">
        <v>-36053.424404057776</v>
      </c>
      <c r="UD43">
        <v>-45706.126256369185</v>
      </c>
      <c r="UE43">
        <v>-59023.169077859231</v>
      </c>
      <c r="UF43">
        <v>-67615.96537228809</v>
      </c>
      <c r="UG43">
        <v>-79498.529833623921</v>
      </c>
      <c r="UH43">
        <v>-96373.19247190145</v>
      </c>
      <c r="UI43">
        <v>-109377.78312139836</v>
      </c>
      <c r="UJ43">
        <v>-123580.34820965937</v>
      </c>
      <c r="UK43">
        <v>-141265.95672286034</v>
      </c>
      <c r="UL43">
        <v>-155463.65692534953</v>
      </c>
      <c r="UM43">
        <v>-168170.54773391897</v>
      </c>
      <c r="UN43">
        <v>0</v>
      </c>
      <c r="UO43">
        <v>-75649.698647278798</v>
      </c>
      <c r="UP43">
        <v>-154806.36833021976</v>
      </c>
      <c r="UQ43">
        <v>-219305.09850941252</v>
      </c>
      <c r="UR43">
        <v>-286204.52071816562</v>
      </c>
      <c r="US43">
        <v>-355628.28585961484</v>
      </c>
      <c r="UT43">
        <v>-420748.78510622447</v>
      </c>
      <c r="UU43">
        <v>-473504.5107429616</v>
      </c>
      <c r="UV43">
        <v>-542783.43603763229</v>
      </c>
      <c r="UW43">
        <v>-593639.621719577</v>
      </c>
      <c r="UX43">
        <v>-652653.98019188514</v>
      </c>
      <c r="UY43">
        <v>-699702.29151217453</v>
      </c>
      <c r="UZ43">
        <v>-760565.65949725406</v>
      </c>
      <c r="VA43">
        <v>0</v>
      </c>
      <c r="VB43">
        <v>-66750.565253712019</v>
      </c>
      <c r="VC43">
        <v>-135473.1585474764</v>
      </c>
      <c r="VD43">
        <v>-194334.03706296696</v>
      </c>
      <c r="VE43">
        <v>-249075.462263036</v>
      </c>
      <c r="VF43">
        <v>-299063.3791629693</v>
      </c>
      <c r="VG43">
        <v>-354071.70423821604</v>
      </c>
      <c r="VH43">
        <v>-406529.80939170159</v>
      </c>
      <c r="VI43">
        <v>-453998.4362484361</v>
      </c>
      <c r="VJ43">
        <v>-516790.78380766395</v>
      </c>
      <c r="VK43">
        <v>-566123.85681630136</v>
      </c>
      <c r="VL43">
        <v>-612236.04595894145</v>
      </c>
      <c r="VM43">
        <v>-660876.0528314698</v>
      </c>
      <c r="VN43">
        <v>0</v>
      </c>
      <c r="VO43">
        <v>71189.234446280956</v>
      </c>
      <c r="VP43">
        <v>302500.86860265152</v>
      </c>
      <c r="VQ43">
        <v>511832.24912699993</v>
      </c>
      <c r="VR43">
        <v>659823.10229970678</v>
      </c>
      <c r="VS43">
        <v>935988.0161756766</v>
      </c>
      <c r="VT43">
        <v>1188378.9872652455</v>
      </c>
      <c r="VU43">
        <v>1243782.8809568051</v>
      </c>
      <c r="VV43">
        <v>1600735.6972976876</v>
      </c>
      <c r="VW43">
        <v>1703225.7194625747</v>
      </c>
      <c r="VX43">
        <v>1911741.3756357844</v>
      </c>
      <c r="VY43">
        <v>2041651.1213652133</v>
      </c>
      <c r="VZ43">
        <v>2307131.2241019015</v>
      </c>
      <c r="WA43">
        <v>0</v>
      </c>
      <c r="WB43">
        <v>-60166.948073753432</v>
      </c>
      <c r="WC43">
        <v>-93481.65447645224</v>
      </c>
      <c r="WD43">
        <v>-120132.03456765678</v>
      </c>
      <c r="WE43">
        <v>-156990.49128816233</v>
      </c>
      <c r="WF43">
        <v>-181618.22579586017</v>
      </c>
      <c r="WG43">
        <v>-204416.35256903738</v>
      </c>
      <c r="WH43">
        <v>-245284.46709202151</v>
      </c>
      <c r="WI43">
        <v>-257589.81992274552</v>
      </c>
      <c r="WJ43">
        <v>-281656.39198051236</v>
      </c>
      <c r="WK43">
        <v>-304123.12940731889</v>
      </c>
      <c r="WL43">
        <v>-329925.67620622087</v>
      </c>
      <c r="WM43">
        <v>-344955.39398942998</v>
      </c>
      <c r="WN43">
        <v>0</v>
      </c>
      <c r="WO43">
        <v>-322867.47540545714</v>
      </c>
      <c r="WP43">
        <v>-583889.95910769235</v>
      </c>
      <c r="WQ43">
        <v>-687199.37372641463</v>
      </c>
      <c r="WR43">
        <v>-919614.8562373491</v>
      </c>
      <c r="WS43">
        <v>-1151963.2497503078</v>
      </c>
      <c r="WT43">
        <v>-1331182.7441594524</v>
      </c>
      <c r="WU43">
        <v>-1672403.9233679716</v>
      </c>
      <c r="WV43">
        <v>-1744765.7008556493</v>
      </c>
      <c r="WW43">
        <v>-2096444.8859760528</v>
      </c>
      <c r="WX43">
        <v>-2269274.0334236617</v>
      </c>
      <c r="WY43">
        <v>-2486065.7522489796</v>
      </c>
      <c r="WZ43">
        <v>-2576324.5549871852</v>
      </c>
      <c r="XA43">
        <v>581</v>
      </c>
      <c r="XB43" t="s">
        <v>288</v>
      </c>
      <c r="XC43">
        <v>0</v>
      </c>
      <c r="XD43">
        <v>0</v>
      </c>
      <c r="XE43">
        <v>0</v>
      </c>
      <c r="XF43">
        <v>0</v>
      </c>
      <c r="XG43">
        <v>0</v>
      </c>
      <c r="XH43">
        <v>0</v>
      </c>
      <c r="XI43">
        <v>0</v>
      </c>
      <c r="XJ43">
        <v>0</v>
      </c>
      <c r="XK43">
        <v>0</v>
      </c>
      <c r="XL43">
        <v>0</v>
      </c>
      <c r="XM43">
        <v>0</v>
      </c>
      <c r="XN43">
        <v>0</v>
      </c>
      <c r="XO43">
        <v>0</v>
      </c>
      <c r="XP43">
        <v>0</v>
      </c>
      <c r="XQ43">
        <v>28044.471801184889</v>
      </c>
      <c r="XR43">
        <v>28044.471801184889</v>
      </c>
      <c r="XS43">
        <v>28044.471801184889</v>
      </c>
      <c r="XT43">
        <v>28044.471801184889</v>
      </c>
      <c r="XU43">
        <v>28044.471801184889</v>
      </c>
      <c r="XV43">
        <v>28044.471801184889</v>
      </c>
      <c r="XW43">
        <v>28044.471801184889</v>
      </c>
      <c r="XX43">
        <v>28044.471801184889</v>
      </c>
      <c r="XY43">
        <v>28044.471801184889</v>
      </c>
      <c r="XZ43">
        <v>28044.471801184889</v>
      </c>
      <c r="YA43">
        <v>28044.471801184889</v>
      </c>
      <c r="YB43">
        <v>28044.471801184889</v>
      </c>
      <c r="YC43">
        <v>0</v>
      </c>
      <c r="YD43">
        <v>0</v>
      </c>
      <c r="YE43">
        <v>0</v>
      </c>
      <c r="YF43">
        <v>0</v>
      </c>
      <c r="YG43">
        <v>0</v>
      </c>
      <c r="YH43">
        <v>0</v>
      </c>
      <c r="YI43">
        <v>0</v>
      </c>
      <c r="YJ43">
        <v>0</v>
      </c>
      <c r="YK43">
        <v>0</v>
      </c>
      <c r="YL43">
        <v>0</v>
      </c>
      <c r="YM43">
        <v>0</v>
      </c>
      <c r="YN43">
        <v>0</v>
      </c>
      <c r="YO43">
        <v>0</v>
      </c>
      <c r="YP43">
        <v>0</v>
      </c>
      <c r="YQ43">
        <v>0</v>
      </c>
      <c r="YR43">
        <v>0</v>
      </c>
      <c r="YS43">
        <v>0</v>
      </c>
      <c r="YT43">
        <v>0</v>
      </c>
      <c r="YU43">
        <v>0</v>
      </c>
      <c r="YV43">
        <v>0</v>
      </c>
      <c r="YW43">
        <v>0</v>
      </c>
      <c r="YX43">
        <v>0</v>
      </c>
      <c r="YY43">
        <v>0</v>
      </c>
      <c r="YZ43">
        <v>0</v>
      </c>
      <c r="ZA43">
        <v>0</v>
      </c>
      <c r="ZB43">
        <v>0</v>
      </c>
      <c r="ZC43">
        <v>0</v>
      </c>
      <c r="ZD43">
        <v>0</v>
      </c>
      <c r="ZE43">
        <v>0</v>
      </c>
      <c r="ZF43">
        <v>0</v>
      </c>
      <c r="ZG43">
        <v>0</v>
      </c>
      <c r="ZH43">
        <v>0</v>
      </c>
      <c r="ZI43">
        <v>0</v>
      </c>
      <c r="ZJ43">
        <v>0</v>
      </c>
      <c r="ZK43">
        <v>0</v>
      </c>
      <c r="ZL43">
        <v>0</v>
      </c>
      <c r="ZM43">
        <v>0</v>
      </c>
      <c r="ZN43">
        <v>0</v>
      </c>
      <c r="ZO43">
        <v>0</v>
      </c>
      <c r="ZP43">
        <v>0</v>
      </c>
      <c r="ZQ43">
        <v>0</v>
      </c>
      <c r="ZR43">
        <v>0</v>
      </c>
      <c r="ZS43">
        <v>0</v>
      </c>
      <c r="ZT43">
        <v>0</v>
      </c>
      <c r="ZU43">
        <v>0</v>
      </c>
      <c r="ZV43">
        <v>0</v>
      </c>
      <c r="ZW43">
        <v>0</v>
      </c>
      <c r="ZX43">
        <v>0</v>
      </c>
      <c r="ZY43">
        <v>0</v>
      </c>
      <c r="ZZ43">
        <v>0</v>
      </c>
      <c r="AAA43">
        <v>0</v>
      </c>
      <c r="AAB43">
        <v>0</v>
      </c>
      <c r="AAC43">
        <v>0</v>
      </c>
      <c r="AAD43">
        <v>71189.234446280956</v>
      </c>
      <c r="AAE43">
        <v>302500.86860265152</v>
      </c>
      <c r="AAF43">
        <v>511832.24912699993</v>
      </c>
      <c r="AAG43">
        <v>659823.10229970678</v>
      </c>
      <c r="AAH43">
        <v>935988.0161756766</v>
      </c>
      <c r="AAI43">
        <v>1188378.9872652455</v>
      </c>
      <c r="AAJ43">
        <v>1243782.8809568051</v>
      </c>
      <c r="AAK43">
        <v>1600735.6972976876</v>
      </c>
      <c r="AAL43">
        <v>1703225.7194625747</v>
      </c>
      <c r="AAM43">
        <v>1911741.3756357844</v>
      </c>
      <c r="AAN43">
        <v>2041651.1213652133</v>
      </c>
      <c r="AAO43">
        <v>2307131.2241019015</v>
      </c>
      <c r="AAP43">
        <v>0</v>
      </c>
      <c r="AAQ43">
        <v>0</v>
      </c>
      <c r="AAR43">
        <v>0</v>
      </c>
      <c r="AAS43">
        <v>0</v>
      </c>
      <c r="AAT43">
        <v>0</v>
      </c>
      <c r="AAU43">
        <v>0</v>
      </c>
      <c r="AAV43">
        <v>0</v>
      </c>
      <c r="AAW43">
        <v>0</v>
      </c>
      <c r="AAX43">
        <v>0</v>
      </c>
      <c r="AAY43">
        <v>0</v>
      </c>
      <c r="AAZ43">
        <v>0</v>
      </c>
      <c r="ABA43">
        <v>0</v>
      </c>
      <c r="ABB43">
        <v>0</v>
      </c>
      <c r="ABC43">
        <v>0</v>
      </c>
      <c r="ABD43">
        <v>99233.706247465845</v>
      </c>
      <c r="ABE43">
        <v>330545.3404038364</v>
      </c>
      <c r="ABF43">
        <v>539876.7209281848</v>
      </c>
      <c r="ABG43">
        <v>687867.57410089171</v>
      </c>
      <c r="ABH43">
        <v>964032.48797686154</v>
      </c>
      <c r="ABI43">
        <v>1216423.4590664303</v>
      </c>
      <c r="ABJ43">
        <v>1271827.3527579899</v>
      </c>
      <c r="ABK43">
        <v>1628780.1690988725</v>
      </c>
      <c r="ABL43">
        <v>1731270.1912637595</v>
      </c>
      <c r="ABM43">
        <v>1939785.8474369692</v>
      </c>
      <c r="ABN43">
        <v>2069695.5931663981</v>
      </c>
      <c r="ABO43">
        <v>2335175.6959030866</v>
      </c>
      <c r="ABQ43">
        <v>581</v>
      </c>
      <c r="ABR43" t="s">
        <v>288</v>
      </c>
      <c r="ABS43">
        <v>0</v>
      </c>
      <c r="ABT43">
        <v>-13996.499605974992</v>
      </c>
      <c r="ABU43">
        <v>-16568.987985953034</v>
      </c>
      <c r="ABV43">
        <v>-16491.029163561172</v>
      </c>
      <c r="ABW43">
        <v>-46822.751935590721</v>
      </c>
      <c r="ABX43">
        <v>-85010.763455533903</v>
      </c>
      <c r="ABY43">
        <v>-86174.937052054302</v>
      </c>
      <c r="ABZ43">
        <v>-101817.2175000181</v>
      </c>
      <c r="ACA43">
        <v>-137710.6723024665</v>
      </c>
      <c r="ACB43">
        <v>-185698.58680946138</v>
      </c>
      <c r="ACC43">
        <v>-244018.48918937598</v>
      </c>
      <c r="ACD43">
        <v>-266025.33682221529</v>
      </c>
      <c r="ACE43">
        <v>-292014.66805293143</v>
      </c>
      <c r="ACG43">
        <v>581</v>
      </c>
      <c r="ACH43" t="s">
        <v>288</v>
      </c>
      <c r="ACI43">
        <v>1830</v>
      </c>
      <c r="ACJ43">
        <v>40947</v>
      </c>
      <c r="ACK43">
        <v>4.4691918821891712E-2</v>
      </c>
      <c r="ACM43">
        <v>581</v>
      </c>
      <c r="ACN43" t="s">
        <v>288</v>
      </c>
      <c r="ACO43">
        <v>38</v>
      </c>
      <c r="ACP43">
        <v>13</v>
      </c>
      <c r="ACQ43">
        <v>20</v>
      </c>
      <c r="ACR43">
        <v>60</v>
      </c>
      <c r="ACS43">
        <v>100</v>
      </c>
      <c r="ACT43">
        <v>89</v>
      </c>
      <c r="ACU43">
        <v>48</v>
      </c>
      <c r="ACV43">
        <v>37</v>
      </c>
      <c r="ACW43">
        <v>36</v>
      </c>
      <c r="ACX43">
        <v>34</v>
      </c>
      <c r="ACY43">
        <v>41</v>
      </c>
      <c r="ACZ43">
        <v>36</v>
      </c>
      <c r="ADA43">
        <v>41</v>
      </c>
      <c r="ADB43">
        <v>23</v>
      </c>
      <c r="ADC43">
        <v>16</v>
      </c>
      <c r="ADD43">
        <v>18</v>
      </c>
      <c r="ADF43">
        <v>581</v>
      </c>
      <c r="ADG43" t="s">
        <v>288</v>
      </c>
      <c r="ADH43">
        <v>46</v>
      </c>
      <c r="ADI43">
        <v>38</v>
      </c>
      <c r="ADJ43">
        <v>27</v>
      </c>
      <c r="ADK43">
        <v>123</v>
      </c>
      <c r="ADL43">
        <v>167</v>
      </c>
      <c r="ADM43">
        <v>92</v>
      </c>
      <c r="ADN43">
        <v>71</v>
      </c>
      <c r="ADO43">
        <v>39</v>
      </c>
      <c r="ADP43">
        <v>37</v>
      </c>
      <c r="ADQ43">
        <v>39</v>
      </c>
      <c r="ADR43">
        <v>25</v>
      </c>
      <c r="ADS43">
        <v>28</v>
      </c>
      <c r="ADT43">
        <v>21</v>
      </c>
      <c r="ADU43">
        <v>29</v>
      </c>
      <c r="ADV43">
        <v>22</v>
      </c>
      <c r="ADW43">
        <v>16</v>
      </c>
      <c r="ADY43">
        <v>581</v>
      </c>
      <c r="ADZ43" t="s">
        <v>288</v>
      </c>
      <c r="AEA43">
        <v>-8</v>
      </c>
      <c r="AEB43">
        <v>-25</v>
      </c>
      <c r="AEC43">
        <v>-7</v>
      </c>
      <c r="AED43">
        <v>-63</v>
      </c>
      <c r="AEE43">
        <v>-67</v>
      </c>
      <c r="AEF43">
        <v>-3</v>
      </c>
      <c r="AEG43">
        <v>-23</v>
      </c>
      <c r="AEH43">
        <v>-2</v>
      </c>
      <c r="AEI43">
        <v>-1</v>
      </c>
      <c r="AEJ43">
        <v>-5</v>
      </c>
      <c r="AEK43">
        <v>16</v>
      </c>
      <c r="AEL43">
        <v>8</v>
      </c>
      <c r="AEM43">
        <v>20</v>
      </c>
      <c r="AEN43">
        <v>-6</v>
      </c>
      <c r="AEO43">
        <v>-6</v>
      </c>
      <c r="AEP43">
        <v>2</v>
      </c>
      <c r="AER43">
        <v>581</v>
      </c>
      <c r="AES43" t="s">
        <v>288</v>
      </c>
      <c r="AET43">
        <v>7271.3849900472196</v>
      </c>
      <c r="AEU43">
        <v>7227.1723841953826</v>
      </c>
      <c r="AEV43">
        <v>9003.9061070159187</v>
      </c>
      <c r="AEW43">
        <v>6847.8202143247227</v>
      </c>
      <c r="AEX43">
        <v>579.88806226264285</v>
      </c>
      <c r="AEY43">
        <v>4109.4807633228775</v>
      </c>
      <c r="AEZ43">
        <v>4863.8788088453985</v>
      </c>
      <c r="AFA43">
        <v>4799.9135195450817</v>
      </c>
      <c r="AFB43">
        <v>5578.7822658132827</v>
      </c>
      <c r="AFC43">
        <v>5499.6175337134337</v>
      </c>
      <c r="AFD43">
        <v>4891.3747427594681</v>
      </c>
      <c r="AFE43">
        <v>5360.5591837415996</v>
      </c>
      <c r="AFF43">
        <v>4544.3359261512796</v>
      </c>
      <c r="AFG43">
        <v>4263.7314729282498</v>
      </c>
      <c r="AFH43">
        <v>3680.6528268767051</v>
      </c>
      <c r="AFI43">
        <v>14718.947622798218</v>
      </c>
      <c r="AFK43">
        <v>581</v>
      </c>
      <c r="AFL43" t="s">
        <v>288</v>
      </c>
      <c r="AFM43">
        <v>10754.179153356628</v>
      </c>
      <c r="AFN43">
        <v>12086.074404688468</v>
      </c>
      <c r="AFO43">
        <v>12547.265068254927</v>
      </c>
      <c r="AFP43">
        <v>9676.1041728264481</v>
      </c>
      <c r="AFQ43">
        <v>3543.6221178423193</v>
      </c>
      <c r="AFR43">
        <v>3466.7491536729372</v>
      </c>
      <c r="AFS43">
        <v>3466.7491536729372</v>
      </c>
      <c r="AFT43">
        <v>3466.7491536729372</v>
      </c>
      <c r="AFU43">
        <v>3466.7491536729372</v>
      </c>
      <c r="AFV43">
        <v>3466.7491536729372</v>
      </c>
      <c r="AFW43">
        <v>3080.9444955852537</v>
      </c>
      <c r="AFX43">
        <v>3080.9444955852537</v>
      </c>
      <c r="AFY43">
        <v>3080.9444955852537</v>
      </c>
      <c r="AFZ43">
        <v>4342.5736223015765</v>
      </c>
      <c r="AGA43">
        <v>4342.5736223015765</v>
      </c>
      <c r="AGB43">
        <v>13596.405924381601</v>
      </c>
      <c r="AGD43">
        <v>581</v>
      </c>
      <c r="AGE43" t="s">
        <v>288</v>
      </c>
      <c r="AGF43">
        <v>-3482.7941633094088</v>
      </c>
      <c r="AGG43">
        <v>-4858.9020204930857</v>
      </c>
      <c r="AGH43">
        <v>-3543.3589612390078</v>
      </c>
      <c r="AGI43">
        <v>-2828.2839585017255</v>
      </c>
      <c r="AGJ43">
        <v>-2963.7340555796764</v>
      </c>
      <c r="AGK43">
        <v>642.73160964994031</v>
      </c>
      <c r="AGL43">
        <v>1397.1296551724613</v>
      </c>
      <c r="AGM43">
        <v>1333.1643658721446</v>
      </c>
      <c r="AGN43">
        <v>2112.0331121403456</v>
      </c>
      <c r="AGO43">
        <v>2032.8683800404965</v>
      </c>
      <c r="AGP43">
        <v>1810.4302471742144</v>
      </c>
      <c r="AGQ43">
        <v>2279.6146881563459</v>
      </c>
      <c r="AGR43">
        <v>1463.391430566026</v>
      </c>
      <c r="AGS43">
        <v>-78.84214937332672</v>
      </c>
      <c r="AGT43">
        <v>-661.92079542487136</v>
      </c>
      <c r="AGU43">
        <v>1122.5416984166168</v>
      </c>
    </row>
    <row r="44" spans="1:879" x14ac:dyDescent="0.25">
      <c r="A44">
        <v>12</v>
      </c>
      <c r="B44">
        <v>604</v>
      </c>
      <c r="C44" t="s">
        <v>289</v>
      </c>
      <c r="D44">
        <v>184</v>
      </c>
      <c r="E44">
        <v>184</v>
      </c>
      <c r="F44">
        <v>182</v>
      </c>
      <c r="G44">
        <v>182</v>
      </c>
      <c r="H44">
        <v>182</v>
      </c>
      <c r="I44">
        <v>182</v>
      </c>
      <c r="J44">
        <v>182</v>
      </c>
      <c r="K44">
        <v>182</v>
      </c>
      <c r="L44">
        <v>182</v>
      </c>
      <c r="M44">
        <v>182</v>
      </c>
      <c r="N44">
        <v>181</v>
      </c>
      <c r="O44">
        <v>180</v>
      </c>
      <c r="P44">
        <v>180</v>
      </c>
      <c r="R44">
        <v>604</v>
      </c>
      <c r="S44" t="s">
        <v>289</v>
      </c>
      <c r="T44">
        <v>1271</v>
      </c>
      <c r="U44">
        <v>1205</v>
      </c>
      <c r="V44">
        <v>1131</v>
      </c>
      <c r="W44">
        <v>1073</v>
      </c>
      <c r="X44">
        <v>1026</v>
      </c>
      <c r="Y44">
        <v>1000</v>
      </c>
      <c r="Z44">
        <v>997</v>
      </c>
      <c r="AA44">
        <v>997</v>
      </c>
      <c r="AB44">
        <v>996</v>
      </c>
      <c r="AC44">
        <v>995</v>
      </c>
      <c r="AD44">
        <v>995</v>
      </c>
      <c r="AE44">
        <v>994</v>
      </c>
      <c r="AF44">
        <v>992</v>
      </c>
      <c r="AH44">
        <v>604</v>
      </c>
      <c r="AI44" t="s">
        <v>289</v>
      </c>
      <c r="AJ44">
        <v>289</v>
      </c>
      <c r="AK44">
        <v>269</v>
      </c>
      <c r="AL44">
        <v>280</v>
      </c>
      <c r="AM44">
        <v>261</v>
      </c>
      <c r="AN44">
        <v>252</v>
      </c>
      <c r="AO44">
        <v>232</v>
      </c>
      <c r="AP44">
        <v>210</v>
      </c>
      <c r="AQ44">
        <v>207</v>
      </c>
      <c r="AR44">
        <v>207</v>
      </c>
      <c r="AS44">
        <v>206</v>
      </c>
      <c r="AT44">
        <v>206</v>
      </c>
      <c r="AU44">
        <v>207</v>
      </c>
      <c r="AV44">
        <v>206</v>
      </c>
      <c r="AX44">
        <v>604</v>
      </c>
      <c r="AY44" t="s">
        <v>289</v>
      </c>
      <c r="AZ44">
        <v>1682</v>
      </c>
      <c r="BA44">
        <v>1723</v>
      </c>
      <c r="BB44">
        <v>1730</v>
      </c>
      <c r="BC44">
        <v>1737</v>
      </c>
      <c r="BD44">
        <v>1709</v>
      </c>
      <c r="BE44">
        <v>1690</v>
      </c>
      <c r="BF44">
        <v>1621</v>
      </c>
      <c r="BG44">
        <v>1541</v>
      </c>
      <c r="BH44">
        <v>1477</v>
      </c>
      <c r="BI44">
        <v>1407</v>
      </c>
      <c r="BJ44">
        <v>1353</v>
      </c>
      <c r="BK44">
        <v>1307</v>
      </c>
      <c r="BL44">
        <v>1284</v>
      </c>
      <c r="BN44">
        <v>604</v>
      </c>
      <c r="BO44" t="s">
        <v>289</v>
      </c>
      <c r="BP44">
        <v>824</v>
      </c>
      <c r="BQ44">
        <v>825</v>
      </c>
      <c r="BR44">
        <v>809</v>
      </c>
      <c r="BS44">
        <v>807</v>
      </c>
      <c r="BT44">
        <v>847</v>
      </c>
      <c r="BU44">
        <v>854</v>
      </c>
      <c r="BV44">
        <v>879</v>
      </c>
      <c r="BW44">
        <v>879</v>
      </c>
      <c r="BX44">
        <v>880</v>
      </c>
      <c r="BY44">
        <v>859</v>
      </c>
      <c r="BZ44">
        <v>831</v>
      </c>
      <c r="CA44">
        <v>812</v>
      </c>
      <c r="CB44">
        <v>767</v>
      </c>
      <c r="CD44">
        <v>604</v>
      </c>
      <c r="CE44" t="s">
        <v>289</v>
      </c>
      <c r="CF44">
        <v>696</v>
      </c>
      <c r="CG44">
        <v>698</v>
      </c>
      <c r="CH44">
        <v>766</v>
      </c>
      <c r="CI44">
        <v>810</v>
      </c>
      <c r="CJ44">
        <v>811</v>
      </c>
      <c r="CK44">
        <v>797</v>
      </c>
      <c r="CL44">
        <v>798</v>
      </c>
      <c r="CM44">
        <v>835</v>
      </c>
      <c r="CN44">
        <v>840</v>
      </c>
      <c r="CO44">
        <v>863</v>
      </c>
      <c r="CP44">
        <v>862</v>
      </c>
      <c r="CQ44">
        <v>861</v>
      </c>
      <c r="CR44">
        <v>842</v>
      </c>
      <c r="CT44">
        <v>604</v>
      </c>
      <c r="CU44" t="s">
        <v>289</v>
      </c>
      <c r="CV44">
        <v>817</v>
      </c>
      <c r="CW44">
        <v>846</v>
      </c>
      <c r="CX44">
        <v>840</v>
      </c>
      <c r="CY44">
        <v>843</v>
      </c>
      <c r="CZ44">
        <v>864</v>
      </c>
      <c r="DA44">
        <v>898</v>
      </c>
      <c r="DB44">
        <v>922</v>
      </c>
      <c r="DC44">
        <v>929</v>
      </c>
      <c r="DD44">
        <v>941</v>
      </c>
      <c r="DE44">
        <v>959</v>
      </c>
      <c r="DF44">
        <v>977</v>
      </c>
      <c r="DG44">
        <v>977</v>
      </c>
      <c r="DH44">
        <v>998</v>
      </c>
      <c r="DJ44">
        <v>604</v>
      </c>
      <c r="DK44" t="s">
        <v>289</v>
      </c>
      <c r="DL44">
        <v>10185</v>
      </c>
      <c r="DM44">
        <v>10202</v>
      </c>
      <c r="DN44">
        <v>10219</v>
      </c>
      <c r="DO44">
        <v>10227</v>
      </c>
      <c r="DP44">
        <v>10248</v>
      </c>
      <c r="DQ44">
        <v>10280</v>
      </c>
      <c r="DR44">
        <v>10303</v>
      </c>
      <c r="DS44">
        <v>10304</v>
      </c>
      <c r="DT44">
        <v>10301</v>
      </c>
      <c r="DU44">
        <v>10292</v>
      </c>
      <c r="DV44">
        <v>10309</v>
      </c>
      <c r="DW44">
        <v>10304</v>
      </c>
      <c r="DX44">
        <v>10318</v>
      </c>
      <c r="DZ44">
        <v>604</v>
      </c>
      <c r="EA44" t="s">
        <v>289</v>
      </c>
      <c r="EB44">
        <v>2080</v>
      </c>
      <c r="EC44">
        <v>2078</v>
      </c>
      <c r="ED44">
        <v>2045</v>
      </c>
      <c r="EE44">
        <v>2042</v>
      </c>
      <c r="EF44">
        <v>2032</v>
      </c>
      <c r="EG44">
        <v>1982</v>
      </c>
      <c r="EH44">
        <v>1955</v>
      </c>
      <c r="EI44">
        <v>1955</v>
      </c>
      <c r="EJ44">
        <v>1979</v>
      </c>
      <c r="EK44">
        <v>2014</v>
      </c>
      <c r="EL44">
        <v>2042</v>
      </c>
      <c r="EM44">
        <v>2071</v>
      </c>
      <c r="EN44">
        <v>2088</v>
      </c>
      <c r="EP44">
        <v>604</v>
      </c>
      <c r="EQ44" t="s">
        <v>289</v>
      </c>
      <c r="ER44">
        <v>1025</v>
      </c>
      <c r="ES44">
        <v>1124</v>
      </c>
      <c r="ET44">
        <v>1238</v>
      </c>
      <c r="EU44">
        <v>1345</v>
      </c>
      <c r="EV44">
        <v>1417</v>
      </c>
      <c r="EW44">
        <v>1519</v>
      </c>
      <c r="EX44">
        <v>1616</v>
      </c>
      <c r="EY44">
        <v>1682</v>
      </c>
      <c r="EZ44">
        <v>1694</v>
      </c>
      <c r="FA44">
        <v>1747</v>
      </c>
      <c r="FB44">
        <v>1777</v>
      </c>
      <c r="FC44">
        <v>1785</v>
      </c>
      <c r="FD44">
        <v>1766</v>
      </c>
      <c r="FF44">
        <v>604</v>
      </c>
      <c r="FG44" t="s">
        <v>289</v>
      </c>
      <c r="FH44">
        <v>315</v>
      </c>
      <c r="FI44">
        <v>332</v>
      </c>
      <c r="FJ44">
        <v>356</v>
      </c>
      <c r="FK44">
        <v>371</v>
      </c>
      <c r="FL44">
        <v>405</v>
      </c>
      <c r="FM44">
        <v>441</v>
      </c>
      <c r="FN44">
        <v>463</v>
      </c>
      <c r="FO44">
        <v>497</v>
      </c>
      <c r="FP44">
        <v>564</v>
      </c>
      <c r="FQ44">
        <v>584</v>
      </c>
      <c r="FR44">
        <v>613</v>
      </c>
      <c r="FS44">
        <v>676</v>
      </c>
      <c r="FT44">
        <v>752</v>
      </c>
      <c r="FV44">
        <v>604</v>
      </c>
      <c r="FW44" t="s">
        <v>289</v>
      </c>
      <c r="FX44">
        <v>19368</v>
      </c>
      <c r="FY44">
        <v>19486</v>
      </c>
      <c r="FZ44">
        <v>19596</v>
      </c>
      <c r="GA44">
        <v>19698</v>
      </c>
      <c r="GB44">
        <v>19793</v>
      </c>
      <c r="GC44">
        <v>19875</v>
      </c>
      <c r="GD44">
        <v>19946</v>
      </c>
      <c r="GE44">
        <v>20008</v>
      </c>
      <c r="GF44">
        <v>20061</v>
      </c>
      <c r="GG44">
        <v>20108</v>
      </c>
      <c r="GH44">
        <v>20146</v>
      </c>
      <c r="GI44">
        <v>20174</v>
      </c>
      <c r="GJ44">
        <v>20193</v>
      </c>
      <c r="GL44">
        <v>604</v>
      </c>
      <c r="GM44" t="s">
        <v>289</v>
      </c>
      <c r="GN44">
        <v>240</v>
      </c>
      <c r="GO44">
        <v>246</v>
      </c>
      <c r="GP44">
        <v>247</v>
      </c>
      <c r="GQ44">
        <v>243</v>
      </c>
      <c r="GR44">
        <v>269</v>
      </c>
      <c r="GS44">
        <v>268</v>
      </c>
      <c r="GT44">
        <v>247</v>
      </c>
      <c r="GU44">
        <v>225</v>
      </c>
      <c r="GV44">
        <v>215</v>
      </c>
      <c r="GW44">
        <v>255</v>
      </c>
      <c r="GX44">
        <v>228</v>
      </c>
      <c r="GY44">
        <v>224</v>
      </c>
      <c r="GZ44">
        <v>222</v>
      </c>
      <c r="HA44">
        <v>215</v>
      </c>
      <c r="HB44">
        <v>250</v>
      </c>
      <c r="HC44">
        <v>239</v>
      </c>
      <c r="HD44">
        <v>220</v>
      </c>
      <c r="HE44">
        <v>213</v>
      </c>
      <c r="HF44">
        <v>203</v>
      </c>
      <c r="HG44">
        <v>186</v>
      </c>
      <c r="HH44">
        <v>153</v>
      </c>
      <c r="HI44">
        <v>145</v>
      </c>
      <c r="HJ44">
        <v>115</v>
      </c>
      <c r="HK44">
        <v>125</v>
      </c>
      <c r="HL44">
        <v>141</v>
      </c>
      <c r="HM44">
        <v>144</v>
      </c>
      <c r="HN44">
        <v>161</v>
      </c>
      <c r="HO44">
        <v>217</v>
      </c>
      <c r="HP44">
        <v>201</v>
      </c>
      <c r="HQ44">
        <v>203</v>
      </c>
      <c r="HR44">
        <v>229</v>
      </c>
      <c r="HS44">
        <v>258</v>
      </c>
      <c r="HT44">
        <v>278</v>
      </c>
      <c r="HU44">
        <v>240</v>
      </c>
      <c r="HV44">
        <v>253</v>
      </c>
      <c r="HW44">
        <v>281</v>
      </c>
      <c r="HX44">
        <v>241</v>
      </c>
      <c r="HY44">
        <v>243</v>
      </c>
      <c r="HZ44">
        <v>256</v>
      </c>
      <c r="IA44">
        <v>274</v>
      </c>
      <c r="IB44">
        <v>252</v>
      </c>
      <c r="IC44">
        <v>276</v>
      </c>
      <c r="ID44">
        <v>264</v>
      </c>
      <c r="IE44">
        <v>283</v>
      </c>
      <c r="IF44">
        <v>256</v>
      </c>
      <c r="IG44">
        <v>277</v>
      </c>
      <c r="IH44">
        <v>234</v>
      </c>
      <c r="II44">
        <v>257</v>
      </c>
      <c r="IJ44">
        <v>228</v>
      </c>
      <c r="IK44">
        <v>234</v>
      </c>
      <c r="IL44">
        <v>205</v>
      </c>
      <c r="IM44">
        <v>202</v>
      </c>
      <c r="IN44">
        <v>204</v>
      </c>
      <c r="IO44">
        <v>205</v>
      </c>
      <c r="IP44">
        <v>203</v>
      </c>
      <c r="IQ44">
        <v>198</v>
      </c>
      <c r="IR44">
        <v>188</v>
      </c>
      <c r="IS44">
        <v>185</v>
      </c>
      <c r="IT44">
        <v>198</v>
      </c>
      <c r="IU44">
        <v>199</v>
      </c>
      <c r="IV44">
        <v>219</v>
      </c>
      <c r="IW44">
        <v>239</v>
      </c>
      <c r="IX44">
        <v>201</v>
      </c>
      <c r="IY44">
        <v>205</v>
      </c>
      <c r="IZ44">
        <v>225</v>
      </c>
      <c r="JA44">
        <v>190</v>
      </c>
      <c r="JB44">
        <v>140</v>
      </c>
      <c r="JC44">
        <v>128</v>
      </c>
      <c r="JD44">
        <v>176</v>
      </c>
      <c r="JE44">
        <v>129</v>
      </c>
      <c r="JF44">
        <v>120</v>
      </c>
      <c r="JG44">
        <v>121</v>
      </c>
      <c r="JH44">
        <v>106</v>
      </c>
      <c r="JI44">
        <v>91</v>
      </c>
      <c r="JJ44">
        <v>99</v>
      </c>
      <c r="JK44">
        <v>81</v>
      </c>
      <c r="JL44">
        <v>67</v>
      </c>
      <c r="JM44">
        <v>97</v>
      </c>
      <c r="JN44">
        <v>65</v>
      </c>
      <c r="JO44">
        <v>64</v>
      </c>
      <c r="JP44">
        <v>48</v>
      </c>
      <c r="JQ44">
        <v>52</v>
      </c>
      <c r="JR44">
        <v>41</v>
      </c>
      <c r="JS44">
        <v>42</v>
      </c>
      <c r="JT44">
        <v>33</v>
      </c>
      <c r="JU44">
        <v>23</v>
      </c>
      <c r="JV44">
        <v>29</v>
      </c>
      <c r="JW44">
        <v>28</v>
      </c>
      <c r="JX44">
        <v>17</v>
      </c>
      <c r="JY44">
        <v>24</v>
      </c>
      <c r="JZ44">
        <v>7</v>
      </c>
      <c r="KA44">
        <v>9</v>
      </c>
      <c r="KB44">
        <v>10</v>
      </c>
      <c r="KC44">
        <v>11</v>
      </c>
      <c r="KD44">
        <v>7</v>
      </c>
      <c r="KE44">
        <v>3</v>
      </c>
      <c r="KF44">
        <v>2</v>
      </c>
      <c r="KG44">
        <v>1</v>
      </c>
      <c r="KH44">
        <v>3</v>
      </c>
      <c r="KI44">
        <v>1</v>
      </c>
      <c r="KJ44">
        <v>0</v>
      </c>
      <c r="KL44">
        <v>604</v>
      </c>
      <c r="KM44" t="s">
        <v>289</v>
      </c>
      <c r="KN44">
        <v>184</v>
      </c>
      <c r="KO44">
        <v>217</v>
      </c>
      <c r="KP44">
        <v>245</v>
      </c>
      <c r="KQ44">
        <v>257</v>
      </c>
      <c r="KR44">
        <v>282</v>
      </c>
      <c r="KS44">
        <v>270</v>
      </c>
      <c r="KT44">
        <v>289</v>
      </c>
      <c r="KU44">
        <v>306</v>
      </c>
      <c r="KV44">
        <v>271</v>
      </c>
      <c r="KW44">
        <v>296</v>
      </c>
      <c r="KX44">
        <v>282</v>
      </c>
      <c r="KY44">
        <v>269</v>
      </c>
      <c r="KZ44">
        <v>258</v>
      </c>
      <c r="LA44">
        <v>283</v>
      </c>
      <c r="LB44">
        <v>285</v>
      </c>
      <c r="LC44">
        <v>256</v>
      </c>
      <c r="LD44">
        <v>237</v>
      </c>
      <c r="LE44">
        <v>213</v>
      </c>
      <c r="LF44">
        <v>246</v>
      </c>
      <c r="LG44">
        <v>210</v>
      </c>
      <c r="LH44">
        <v>158</v>
      </c>
      <c r="LI44">
        <v>158</v>
      </c>
      <c r="LJ44">
        <v>140</v>
      </c>
      <c r="LK44">
        <v>151</v>
      </c>
      <c r="LL44">
        <v>142</v>
      </c>
      <c r="LM44">
        <v>165</v>
      </c>
      <c r="LN44">
        <v>201</v>
      </c>
      <c r="LO44">
        <v>183</v>
      </c>
      <c r="LP44">
        <v>179</v>
      </c>
      <c r="LQ44">
        <v>224</v>
      </c>
      <c r="LR44">
        <v>243</v>
      </c>
      <c r="LS44">
        <v>226</v>
      </c>
      <c r="LT44">
        <v>232</v>
      </c>
      <c r="LU44">
        <v>257</v>
      </c>
      <c r="LV44">
        <v>281</v>
      </c>
      <c r="LW44">
        <v>268</v>
      </c>
      <c r="LX44">
        <v>317</v>
      </c>
      <c r="LY44">
        <v>302</v>
      </c>
      <c r="LZ44">
        <v>256</v>
      </c>
      <c r="MA44">
        <v>296</v>
      </c>
      <c r="MB44">
        <v>333</v>
      </c>
      <c r="MC44">
        <v>325</v>
      </c>
      <c r="MD44">
        <v>272</v>
      </c>
      <c r="ME44">
        <v>295</v>
      </c>
      <c r="MF44">
        <v>323</v>
      </c>
      <c r="MG44">
        <v>269</v>
      </c>
      <c r="MH44">
        <v>247</v>
      </c>
      <c r="MI44">
        <v>259</v>
      </c>
      <c r="MJ44">
        <v>272</v>
      </c>
      <c r="MK44">
        <v>254</v>
      </c>
      <c r="ML44">
        <v>273</v>
      </c>
      <c r="MM44">
        <v>265</v>
      </c>
      <c r="MN44">
        <v>276</v>
      </c>
      <c r="MO44">
        <v>243</v>
      </c>
      <c r="MP44">
        <v>271</v>
      </c>
      <c r="MQ44">
        <v>243</v>
      </c>
      <c r="MR44">
        <v>262</v>
      </c>
      <c r="MS44">
        <v>244</v>
      </c>
      <c r="MT44">
        <v>231</v>
      </c>
      <c r="MU44">
        <v>216</v>
      </c>
      <c r="MV44">
        <v>205</v>
      </c>
      <c r="MW44">
        <v>204</v>
      </c>
      <c r="MX44">
        <v>224</v>
      </c>
      <c r="MY44">
        <v>200</v>
      </c>
      <c r="MZ44">
        <v>207</v>
      </c>
      <c r="NA44">
        <v>187</v>
      </c>
      <c r="NB44">
        <v>198</v>
      </c>
      <c r="NC44">
        <v>197</v>
      </c>
      <c r="ND44">
        <v>214</v>
      </c>
      <c r="NE44">
        <v>227</v>
      </c>
      <c r="NF44">
        <v>241</v>
      </c>
      <c r="NG44">
        <v>197</v>
      </c>
      <c r="NH44">
        <v>210</v>
      </c>
      <c r="NI44">
        <v>218</v>
      </c>
      <c r="NJ44">
        <v>191</v>
      </c>
      <c r="NK44">
        <v>134</v>
      </c>
      <c r="NL44">
        <v>114</v>
      </c>
      <c r="NM44">
        <v>169</v>
      </c>
      <c r="NN44">
        <v>117</v>
      </c>
      <c r="NO44">
        <v>94</v>
      </c>
      <c r="NP44">
        <v>104</v>
      </c>
      <c r="NQ44">
        <v>95</v>
      </c>
      <c r="NR44">
        <v>69</v>
      </c>
      <c r="NS44">
        <v>70</v>
      </c>
      <c r="NT44">
        <v>59</v>
      </c>
      <c r="NU44">
        <v>58</v>
      </c>
      <c r="NV44">
        <v>59</v>
      </c>
      <c r="NW44">
        <v>41</v>
      </c>
      <c r="NX44">
        <v>38</v>
      </c>
      <c r="NY44">
        <v>25</v>
      </c>
      <c r="NZ44">
        <v>25</v>
      </c>
      <c r="OA44">
        <v>19</v>
      </c>
      <c r="OB44">
        <v>14</v>
      </c>
      <c r="OC44">
        <v>14</v>
      </c>
      <c r="OD44">
        <v>6</v>
      </c>
      <c r="OE44">
        <v>4</v>
      </c>
      <c r="OF44">
        <v>7</v>
      </c>
      <c r="OG44">
        <v>2</v>
      </c>
      <c r="OH44">
        <v>2</v>
      </c>
      <c r="OI44">
        <v>0</v>
      </c>
      <c r="OJ44">
        <v>1</v>
      </c>
      <c r="OL44">
        <v>604</v>
      </c>
      <c r="OM44" t="s">
        <v>289</v>
      </c>
      <c r="ON44">
        <v>180</v>
      </c>
      <c r="OO44">
        <v>188</v>
      </c>
      <c r="OP44">
        <v>195</v>
      </c>
      <c r="OQ44">
        <v>199</v>
      </c>
      <c r="OR44">
        <v>204</v>
      </c>
      <c r="OS44">
        <v>206</v>
      </c>
      <c r="OT44">
        <v>206</v>
      </c>
      <c r="OU44">
        <v>210</v>
      </c>
      <c r="OV44">
        <v>210</v>
      </c>
      <c r="OW44">
        <v>213</v>
      </c>
      <c r="OX44">
        <v>215</v>
      </c>
      <c r="OY44">
        <v>216</v>
      </c>
      <c r="OZ44">
        <v>220</v>
      </c>
      <c r="PA44">
        <v>240</v>
      </c>
      <c r="PB44">
        <v>258</v>
      </c>
      <c r="PC44">
        <v>269</v>
      </c>
      <c r="PD44">
        <v>285</v>
      </c>
      <c r="PE44">
        <v>274</v>
      </c>
      <c r="PF44">
        <v>283</v>
      </c>
      <c r="PG44">
        <v>261</v>
      </c>
      <c r="PH44">
        <v>208</v>
      </c>
      <c r="PI44">
        <v>192</v>
      </c>
      <c r="PJ44">
        <v>172</v>
      </c>
      <c r="PK44">
        <v>165</v>
      </c>
      <c r="PL44">
        <v>164</v>
      </c>
      <c r="PM44">
        <v>172</v>
      </c>
      <c r="PN44">
        <v>182</v>
      </c>
      <c r="PO44">
        <v>187</v>
      </c>
      <c r="PP44">
        <v>187</v>
      </c>
      <c r="PQ44">
        <v>199</v>
      </c>
      <c r="PR44">
        <v>210</v>
      </c>
      <c r="PS44">
        <v>225</v>
      </c>
      <c r="PT44">
        <v>229</v>
      </c>
      <c r="PU44">
        <v>245</v>
      </c>
      <c r="PV44">
        <v>252</v>
      </c>
      <c r="PW44">
        <v>259</v>
      </c>
      <c r="PX44">
        <v>269</v>
      </c>
      <c r="PY44">
        <v>273</v>
      </c>
      <c r="PZ44">
        <v>289</v>
      </c>
      <c r="QA44">
        <v>278</v>
      </c>
      <c r="QB44">
        <v>281</v>
      </c>
      <c r="QC44">
        <v>291</v>
      </c>
      <c r="QD44">
        <v>296</v>
      </c>
      <c r="QE44">
        <v>276</v>
      </c>
      <c r="QF44">
        <v>276</v>
      </c>
      <c r="QG44">
        <v>291</v>
      </c>
      <c r="QH44">
        <v>303</v>
      </c>
      <c r="QI44">
        <v>296</v>
      </c>
      <c r="QJ44">
        <v>315</v>
      </c>
      <c r="QK44">
        <v>295</v>
      </c>
      <c r="QL44">
        <v>263</v>
      </c>
      <c r="QM44">
        <v>278</v>
      </c>
      <c r="QN44">
        <v>298</v>
      </c>
      <c r="QO44">
        <v>290</v>
      </c>
      <c r="QP44">
        <v>259</v>
      </c>
      <c r="QQ44">
        <v>264</v>
      </c>
      <c r="QR44">
        <v>277</v>
      </c>
      <c r="QS44">
        <v>231</v>
      </c>
      <c r="QT44">
        <v>220</v>
      </c>
      <c r="QU44">
        <v>226</v>
      </c>
      <c r="QV44">
        <v>235</v>
      </c>
      <c r="QW44">
        <v>224</v>
      </c>
      <c r="QX44">
        <v>238</v>
      </c>
      <c r="QY44">
        <v>235</v>
      </c>
      <c r="QZ44">
        <v>240</v>
      </c>
      <c r="RA44">
        <v>217</v>
      </c>
      <c r="RB44">
        <v>235</v>
      </c>
      <c r="RC44">
        <v>217</v>
      </c>
      <c r="RD44">
        <v>224</v>
      </c>
      <c r="RE44">
        <v>216</v>
      </c>
      <c r="RF44">
        <v>206</v>
      </c>
      <c r="RG44">
        <v>195</v>
      </c>
      <c r="RH44">
        <v>186</v>
      </c>
      <c r="RI44">
        <v>188</v>
      </c>
      <c r="RJ44">
        <v>204</v>
      </c>
      <c r="RK44">
        <v>183</v>
      </c>
      <c r="RL44">
        <v>187</v>
      </c>
      <c r="RM44">
        <v>171</v>
      </c>
      <c r="RN44">
        <v>173</v>
      </c>
      <c r="RO44">
        <v>172</v>
      </c>
      <c r="RP44">
        <v>181</v>
      </c>
      <c r="RQ44">
        <v>189</v>
      </c>
      <c r="RR44">
        <v>194</v>
      </c>
      <c r="RS44">
        <v>157</v>
      </c>
      <c r="RT44">
        <v>159</v>
      </c>
      <c r="RU44">
        <v>154</v>
      </c>
      <c r="RV44">
        <v>127</v>
      </c>
      <c r="RW44">
        <v>87</v>
      </c>
      <c r="RX44">
        <v>66</v>
      </c>
      <c r="RY44">
        <v>91</v>
      </c>
      <c r="RZ44">
        <v>58</v>
      </c>
      <c r="SA44">
        <v>42</v>
      </c>
      <c r="SB44">
        <v>39</v>
      </c>
      <c r="SC44">
        <v>29</v>
      </c>
      <c r="SD44">
        <v>16</v>
      </c>
      <c r="SE44">
        <v>15</v>
      </c>
      <c r="SF44">
        <v>10</v>
      </c>
      <c r="SG44">
        <v>6</v>
      </c>
      <c r="SH44">
        <v>5</v>
      </c>
      <c r="SI44">
        <v>3</v>
      </c>
      <c r="SJ44">
        <v>4</v>
      </c>
      <c r="SL44">
        <v>604</v>
      </c>
      <c r="SM44" t="s">
        <v>289</v>
      </c>
      <c r="SN44">
        <v>0</v>
      </c>
      <c r="SO44">
        <v>39918.21561338289</v>
      </c>
      <c r="SP44">
        <v>77130.111524163542</v>
      </c>
      <c r="SQ44">
        <v>111635.68773234198</v>
      </c>
      <c r="SR44">
        <v>143773.23420074346</v>
      </c>
      <c r="SS44">
        <v>171513.01115241632</v>
      </c>
      <c r="ST44">
        <v>195531.59851301109</v>
      </c>
      <c r="SU44">
        <v>216505.57620817839</v>
      </c>
      <c r="SV44">
        <v>234434.94423791819</v>
      </c>
      <c r="SW44">
        <v>250334.57249070628</v>
      </c>
      <c r="SX44">
        <v>263189.59107806685</v>
      </c>
      <c r="SY44">
        <v>272661.71003717469</v>
      </c>
      <c r="SZ44">
        <v>279089.219330855</v>
      </c>
      <c r="TA44">
        <v>0</v>
      </c>
      <c r="TB44">
        <v>-763463.58934113372</v>
      </c>
      <c r="TC44">
        <v>-1397326.2440694897</v>
      </c>
      <c r="TD44">
        <v>-2078514.1797167626</v>
      </c>
      <c r="TE44">
        <v>-2584407.4340955303</v>
      </c>
      <c r="TF44">
        <v>-2972530.8172510969</v>
      </c>
      <c r="TG44">
        <v>-3159248.8067634571</v>
      </c>
      <c r="TH44">
        <v>-3180871.6441336991</v>
      </c>
      <c r="TI44">
        <v>-3190255.1492883381</v>
      </c>
      <c r="TJ44">
        <v>-3206846.2668997245</v>
      </c>
      <c r="TK44">
        <v>-3216229.7720543635</v>
      </c>
      <c r="TL44">
        <v>-3227789.1699068947</v>
      </c>
      <c r="TM44">
        <v>-3253763.7926729205</v>
      </c>
      <c r="TN44">
        <v>0</v>
      </c>
      <c r="TO44">
        <v>353556.41173826496</v>
      </c>
      <c r="TP44">
        <v>446112.87851684698</v>
      </c>
      <c r="TQ44">
        <v>595847.15303960152</v>
      </c>
      <c r="TR44">
        <v>697917.45787122403</v>
      </c>
      <c r="TS44">
        <v>563870.14154534857</v>
      </c>
      <c r="TT44">
        <v>201091.28436579788</v>
      </c>
      <c r="TU44">
        <v>-371967.45282586163</v>
      </c>
      <c r="TV44">
        <v>-882623.90951371868</v>
      </c>
      <c r="TW44">
        <v>-1581429.0851381971</v>
      </c>
      <c r="TX44">
        <v>-2264560.8424837859</v>
      </c>
      <c r="TY44">
        <v>-2806577.6756474115</v>
      </c>
      <c r="TZ44">
        <v>-3417773.0045591728</v>
      </c>
      <c r="UA44">
        <v>0</v>
      </c>
      <c r="UB44">
        <v>35672.657549142852</v>
      </c>
      <c r="UC44">
        <v>69679.61343015384</v>
      </c>
      <c r="UD44">
        <v>100121.66864827536</v>
      </c>
      <c r="UE44">
        <v>125109.10522174355</v>
      </c>
      <c r="UF44">
        <v>145243.6654945802</v>
      </c>
      <c r="UG44">
        <v>162975.11803104228</v>
      </c>
      <c r="UH44">
        <v>175387.78079637385</v>
      </c>
      <c r="UI44">
        <v>181035.64396877785</v>
      </c>
      <c r="UJ44">
        <v>200133.99240527605</v>
      </c>
      <c r="UK44">
        <v>209851.32911066455</v>
      </c>
      <c r="UL44">
        <v>208770.30369648375</v>
      </c>
      <c r="UM44">
        <v>203754.67896298238</v>
      </c>
      <c r="UN44">
        <v>0</v>
      </c>
      <c r="UO44">
        <v>232231.19650158015</v>
      </c>
      <c r="UP44">
        <v>491525.17801886087</v>
      </c>
      <c r="UQ44">
        <v>724312.91451726411</v>
      </c>
      <c r="UR44">
        <v>967220.9066534827</v>
      </c>
      <c r="US44">
        <v>1230414.1658040024</v>
      </c>
      <c r="UT44">
        <v>1449075.4879755205</v>
      </c>
      <c r="UU44">
        <v>1679557.4471777787</v>
      </c>
      <c r="UV44">
        <v>1954768.1822087583</v>
      </c>
      <c r="UW44">
        <v>2129894.8021962368</v>
      </c>
      <c r="UX44">
        <v>2302848.2454462619</v>
      </c>
      <c r="UY44">
        <v>2556135.7041446571</v>
      </c>
      <c r="UZ44">
        <v>2809690.4475866738</v>
      </c>
      <c r="VA44">
        <v>0</v>
      </c>
      <c r="VB44">
        <v>328528.1304297662</v>
      </c>
      <c r="VC44">
        <v>674342.49151369685</v>
      </c>
      <c r="VD44">
        <v>985647.47687818785</v>
      </c>
      <c r="VE44">
        <v>1275987.1634995954</v>
      </c>
      <c r="VF44">
        <v>1586142.033772487</v>
      </c>
      <c r="VG44">
        <v>1894182.3086183933</v>
      </c>
      <c r="VH44">
        <v>2178286.8263209667</v>
      </c>
      <c r="VI44">
        <v>2462595.6183171966</v>
      </c>
      <c r="VJ44">
        <v>2723430.5631917175</v>
      </c>
      <c r="VK44">
        <v>2954820.5156491189</v>
      </c>
      <c r="VL44">
        <v>3206445.3085992429</v>
      </c>
      <c r="VM44">
        <v>3415935.1669943011</v>
      </c>
      <c r="VN44">
        <v>0</v>
      </c>
      <c r="VO44">
        <v>551749.63313809375</v>
      </c>
      <c r="VP44">
        <v>1228426.2277880874</v>
      </c>
      <c r="VQ44">
        <v>1778421.6360359984</v>
      </c>
      <c r="VR44">
        <v>2467148.3377525071</v>
      </c>
      <c r="VS44">
        <v>3256565.5739430529</v>
      </c>
      <c r="VT44">
        <v>3854648.1310458542</v>
      </c>
      <c r="VU44">
        <v>4530085.9328145506</v>
      </c>
      <c r="VV44">
        <v>5490288.8922370179</v>
      </c>
      <c r="VW44">
        <v>5955298.5290468289</v>
      </c>
      <c r="VX44">
        <v>6462999.882665961</v>
      </c>
      <c r="VY44">
        <v>7359128.7202305607</v>
      </c>
      <c r="VZ44">
        <v>8335782.241766247</v>
      </c>
      <c r="WA44">
        <v>0</v>
      </c>
      <c r="WB44">
        <v>83087.841643551801</v>
      </c>
      <c r="WC44">
        <v>172948.90948171137</v>
      </c>
      <c r="WD44">
        <v>255867.59884958417</v>
      </c>
      <c r="WE44">
        <v>345711.10782275378</v>
      </c>
      <c r="WF44">
        <v>434954.77145398501</v>
      </c>
      <c r="WG44">
        <v>490952.57535443723</v>
      </c>
      <c r="WH44">
        <v>553904.74204512406</v>
      </c>
      <c r="WI44">
        <v>633616.62102918373</v>
      </c>
      <c r="WJ44">
        <v>661025.05157672963</v>
      </c>
      <c r="WK44">
        <v>698377.44452693569</v>
      </c>
      <c r="WL44">
        <v>768221.70887350221</v>
      </c>
      <c r="WM44">
        <v>852193.19866814883</v>
      </c>
      <c r="WN44">
        <v>0</v>
      </c>
      <c r="WO44">
        <v>861280.49727264885</v>
      </c>
      <c r="WP44">
        <v>1762839.1662040313</v>
      </c>
      <c r="WQ44">
        <v>2473339.9559844909</v>
      </c>
      <c r="WR44">
        <v>3438459.8789265198</v>
      </c>
      <c r="WS44">
        <v>4416172.5459147757</v>
      </c>
      <c r="WT44">
        <v>5089207.6971405996</v>
      </c>
      <c r="WU44">
        <v>5780889.2084034113</v>
      </c>
      <c r="WV44">
        <v>6883860.8431967963</v>
      </c>
      <c r="WW44">
        <v>7131842.1588695738</v>
      </c>
      <c r="WX44">
        <v>7411296.393938859</v>
      </c>
      <c r="WY44">
        <v>8336996.6100273142</v>
      </c>
      <c r="WZ44">
        <v>9224908.1560771149</v>
      </c>
      <c r="XA44">
        <v>604</v>
      </c>
      <c r="XB44" t="s">
        <v>289</v>
      </c>
      <c r="XC44">
        <v>0</v>
      </c>
      <c r="XD44">
        <v>39918.21561338289</v>
      </c>
      <c r="XE44">
        <v>77130.111524163542</v>
      </c>
      <c r="XF44">
        <v>111635.68773234198</v>
      </c>
      <c r="XG44">
        <v>143773.23420074346</v>
      </c>
      <c r="XH44">
        <v>171513.01115241632</v>
      </c>
      <c r="XI44">
        <v>195531.59851301109</v>
      </c>
      <c r="XJ44">
        <v>216505.57620817839</v>
      </c>
      <c r="XK44">
        <v>234434.94423791819</v>
      </c>
      <c r="XL44">
        <v>250334.57249070628</v>
      </c>
      <c r="XM44">
        <v>263189.59107806685</v>
      </c>
      <c r="XN44">
        <v>272661.71003717469</v>
      </c>
      <c r="XO44">
        <v>279089.219330855</v>
      </c>
      <c r="XP44">
        <v>0</v>
      </c>
      <c r="XQ44">
        <v>0</v>
      </c>
      <c r="XR44">
        <v>0</v>
      </c>
      <c r="XS44">
        <v>0</v>
      </c>
      <c r="XT44">
        <v>0</v>
      </c>
      <c r="XU44">
        <v>0</v>
      </c>
      <c r="XV44">
        <v>0</v>
      </c>
      <c r="XW44">
        <v>0</v>
      </c>
      <c r="XX44">
        <v>0</v>
      </c>
      <c r="XY44">
        <v>0</v>
      </c>
      <c r="XZ44">
        <v>0</v>
      </c>
      <c r="YA44">
        <v>0</v>
      </c>
      <c r="YB44">
        <v>0</v>
      </c>
      <c r="YC44">
        <v>0</v>
      </c>
      <c r="YD44">
        <v>353556.41173826496</v>
      </c>
      <c r="YE44">
        <v>446112.87851684698</v>
      </c>
      <c r="YF44">
        <v>595847.15303960152</v>
      </c>
      <c r="YG44">
        <v>697917.45787122403</v>
      </c>
      <c r="YH44">
        <v>697917.45787122403</v>
      </c>
      <c r="YI44">
        <v>697917.45787122403</v>
      </c>
      <c r="YJ44">
        <v>697917.45787122403</v>
      </c>
      <c r="YK44">
        <v>697917.45787122403</v>
      </c>
      <c r="YL44">
        <v>697917.45787122403</v>
      </c>
      <c r="YM44">
        <v>697917.45787122403</v>
      </c>
      <c r="YN44">
        <v>697917.45787122403</v>
      </c>
      <c r="YO44">
        <v>697917.45787122403</v>
      </c>
      <c r="YP44">
        <v>0</v>
      </c>
      <c r="YQ44">
        <v>35672.657549142852</v>
      </c>
      <c r="YR44">
        <v>69679.61343015384</v>
      </c>
      <c r="YS44">
        <v>100121.66864827536</v>
      </c>
      <c r="YT44">
        <v>125109.10522174355</v>
      </c>
      <c r="YU44">
        <v>145243.6654945802</v>
      </c>
      <c r="YV44">
        <v>162975.11803104228</v>
      </c>
      <c r="YW44">
        <v>175387.78079637385</v>
      </c>
      <c r="YX44">
        <v>181035.64396877785</v>
      </c>
      <c r="YY44">
        <v>200133.99240527605</v>
      </c>
      <c r="YZ44">
        <v>209851.32911066455</v>
      </c>
      <c r="ZA44">
        <v>209851.32911066455</v>
      </c>
      <c r="ZB44">
        <v>209851.32911066455</v>
      </c>
      <c r="ZC44">
        <v>0</v>
      </c>
      <c r="ZD44">
        <v>232231.19650158015</v>
      </c>
      <c r="ZE44">
        <v>491525.17801886087</v>
      </c>
      <c r="ZF44">
        <v>724312.91451726411</v>
      </c>
      <c r="ZG44">
        <v>967220.9066534827</v>
      </c>
      <c r="ZH44">
        <v>1230414.1658040024</v>
      </c>
      <c r="ZI44">
        <v>1449075.4879755205</v>
      </c>
      <c r="ZJ44">
        <v>1679557.4471777787</v>
      </c>
      <c r="ZK44">
        <v>1954768.1822087583</v>
      </c>
      <c r="ZL44">
        <v>2129894.8021962368</v>
      </c>
      <c r="ZM44">
        <v>2302848.2454462619</v>
      </c>
      <c r="ZN44">
        <v>2556135.7041446571</v>
      </c>
      <c r="ZO44">
        <v>2809690.4475866738</v>
      </c>
      <c r="ZP44">
        <v>0</v>
      </c>
      <c r="ZQ44">
        <v>328528.1304297662</v>
      </c>
      <c r="ZR44">
        <v>674342.49151369685</v>
      </c>
      <c r="ZS44">
        <v>985647.47687818785</v>
      </c>
      <c r="ZT44">
        <v>1275987.1634995954</v>
      </c>
      <c r="ZU44">
        <v>1586142.033772487</v>
      </c>
      <c r="ZV44">
        <v>1894182.3086183933</v>
      </c>
      <c r="ZW44">
        <v>2178286.8263209667</v>
      </c>
      <c r="ZX44">
        <v>2462595.6183171966</v>
      </c>
      <c r="ZY44">
        <v>2723430.5631917175</v>
      </c>
      <c r="ZZ44">
        <v>2954820.5156491189</v>
      </c>
      <c r="AAA44">
        <v>3206445.3085992429</v>
      </c>
      <c r="AAB44">
        <v>3415935.1669943011</v>
      </c>
      <c r="AAC44">
        <v>0</v>
      </c>
      <c r="AAD44">
        <v>551749.63313809375</v>
      </c>
      <c r="AAE44">
        <v>1228426.2277880874</v>
      </c>
      <c r="AAF44">
        <v>1778421.6360359984</v>
      </c>
      <c r="AAG44">
        <v>2467148.3377525071</v>
      </c>
      <c r="AAH44">
        <v>3256565.5739430529</v>
      </c>
      <c r="AAI44">
        <v>3854648.1310458542</v>
      </c>
      <c r="AAJ44">
        <v>4530085.9328145506</v>
      </c>
      <c r="AAK44">
        <v>5490288.8922370179</v>
      </c>
      <c r="AAL44">
        <v>5955298.5290468289</v>
      </c>
      <c r="AAM44">
        <v>6462999.882665961</v>
      </c>
      <c r="AAN44">
        <v>7359128.7202305607</v>
      </c>
      <c r="AAO44">
        <v>8335782.241766247</v>
      </c>
      <c r="AAP44">
        <v>0</v>
      </c>
      <c r="AAQ44">
        <v>83087.841643551801</v>
      </c>
      <c r="AAR44">
        <v>172948.90948171137</v>
      </c>
      <c r="AAS44">
        <v>255867.59884958417</v>
      </c>
      <c r="AAT44">
        <v>345711.10782275378</v>
      </c>
      <c r="AAU44">
        <v>434954.77145398501</v>
      </c>
      <c r="AAV44">
        <v>490952.57535443723</v>
      </c>
      <c r="AAW44">
        <v>553904.74204512406</v>
      </c>
      <c r="AAX44">
        <v>633616.62102918373</v>
      </c>
      <c r="AAY44">
        <v>661025.05157672963</v>
      </c>
      <c r="AAZ44">
        <v>698377.44452693569</v>
      </c>
      <c r="ABA44">
        <v>768221.70887350221</v>
      </c>
      <c r="ABB44">
        <v>852193.19866814883</v>
      </c>
      <c r="ABC44">
        <v>0</v>
      </c>
      <c r="ABD44">
        <v>1624744.0866137827</v>
      </c>
      <c r="ABE44">
        <v>3160165.4102735207</v>
      </c>
      <c r="ABF44">
        <v>4551854.1357012531</v>
      </c>
      <c r="ABG44">
        <v>6022867.3130220501</v>
      </c>
      <c r="ABH44">
        <v>7522750.6794917481</v>
      </c>
      <c r="ABI44">
        <v>8745282.6774094813</v>
      </c>
      <c r="ABJ44">
        <v>10031645.763234194</v>
      </c>
      <c r="ABK44">
        <v>11654657.359870076</v>
      </c>
      <c r="ABL44">
        <v>12618034.968778718</v>
      </c>
      <c r="ABM44">
        <v>13590004.466348233</v>
      </c>
      <c r="ABN44">
        <v>15070361.938867027</v>
      </c>
      <c r="ABO44">
        <v>16600459.061328113</v>
      </c>
      <c r="ABQ44">
        <v>604</v>
      </c>
      <c r="ABR44" t="s">
        <v>289</v>
      </c>
      <c r="ABS44">
        <v>0</v>
      </c>
      <c r="ABT44">
        <v>54513.929535861709</v>
      </c>
      <c r="ABU44">
        <v>118991.00397600833</v>
      </c>
      <c r="ABV44">
        <v>176363.53536341776</v>
      </c>
      <c r="ABW44">
        <v>224756.93400100348</v>
      </c>
      <c r="ABX44">
        <v>265223.36712694046</v>
      </c>
      <c r="ABY44">
        <v>302152.3668605336</v>
      </c>
      <c r="ABZ44">
        <v>342900.0871428664</v>
      </c>
      <c r="ACA44">
        <v>375921.18313821079</v>
      </c>
      <c r="ACB44">
        <v>405886.59356188803</v>
      </c>
      <c r="ACC44">
        <v>427047.2823589897</v>
      </c>
      <c r="ACD44">
        <v>447199.59290593921</v>
      </c>
      <c r="ACE44">
        <v>459085.30525035021</v>
      </c>
      <c r="ACG44">
        <v>604</v>
      </c>
      <c r="ACH44" t="s">
        <v>289</v>
      </c>
      <c r="ACI44">
        <v>8164</v>
      </c>
      <c r="ACJ44">
        <v>144812</v>
      </c>
      <c r="ACK44">
        <v>5.6376543380382844E-2</v>
      </c>
      <c r="ACM44">
        <v>604</v>
      </c>
      <c r="ACN44" t="s">
        <v>289</v>
      </c>
      <c r="ACO44">
        <v>337</v>
      </c>
      <c r="ACP44">
        <v>184</v>
      </c>
      <c r="ACQ44">
        <v>114</v>
      </c>
      <c r="ACR44">
        <v>225</v>
      </c>
      <c r="ACS44">
        <v>685</v>
      </c>
      <c r="ACT44">
        <v>694</v>
      </c>
      <c r="ACU44">
        <v>539</v>
      </c>
      <c r="ACV44">
        <v>322</v>
      </c>
      <c r="ACW44">
        <v>220</v>
      </c>
      <c r="ACX44">
        <v>159</v>
      </c>
      <c r="ACY44">
        <v>129</v>
      </c>
      <c r="ACZ44">
        <v>96</v>
      </c>
      <c r="ADA44">
        <v>89</v>
      </c>
      <c r="ADB44">
        <v>70</v>
      </c>
      <c r="ADC44">
        <v>53</v>
      </c>
      <c r="ADD44">
        <v>40</v>
      </c>
      <c r="ADF44">
        <v>604</v>
      </c>
      <c r="ADG44" t="s">
        <v>289</v>
      </c>
      <c r="ADH44">
        <v>272</v>
      </c>
      <c r="ADI44">
        <v>169</v>
      </c>
      <c r="ADJ44">
        <v>127</v>
      </c>
      <c r="ADK44">
        <v>372</v>
      </c>
      <c r="ADL44">
        <v>754</v>
      </c>
      <c r="ADM44">
        <v>530</v>
      </c>
      <c r="ADN44">
        <v>430</v>
      </c>
      <c r="ADO44">
        <v>278</v>
      </c>
      <c r="ADP44">
        <v>202</v>
      </c>
      <c r="ADQ44">
        <v>183</v>
      </c>
      <c r="ADR44">
        <v>147</v>
      </c>
      <c r="ADS44">
        <v>114</v>
      </c>
      <c r="ADT44">
        <v>90</v>
      </c>
      <c r="ADU44">
        <v>81</v>
      </c>
      <c r="ADV44">
        <v>44</v>
      </c>
      <c r="ADW44">
        <v>30</v>
      </c>
      <c r="ADY44">
        <v>604</v>
      </c>
      <c r="ADZ44" t="s">
        <v>289</v>
      </c>
      <c r="AEA44">
        <v>65</v>
      </c>
      <c r="AEB44">
        <v>15</v>
      </c>
      <c r="AEC44">
        <v>-13</v>
      </c>
      <c r="AED44">
        <v>-147</v>
      </c>
      <c r="AEE44">
        <v>-69</v>
      </c>
      <c r="AEF44">
        <v>164</v>
      </c>
      <c r="AEG44">
        <v>109</v>
      </c>
      <c r="AEH44">
        <v>44</v>
      </c>
      <c r="AEI44">
        <v>18</v>
      </c>
      <c r="AEJ44">
        <v>-24</v>
      </c>
      <c r="AEK44">
        <v>-18</v>
      </c>
      <c r="AEL44">
        <v>-18</v>
      </c>
      <c r="AEM44">
        <v>-1</v>
      </c>
      <c r="AEN44">
        <v>-11</v>
      </c>
      <c r="AEO44">
        <v>9</v>
      </c>
      <c r="AEP44">
        <v>10</v>
      </c>
      <c r="AER44">
        <v>604</v>
      </c>
      <c r="AES44" t="s">
        <v>289</v>
      </c>
      <c r="AET44">
        <v>5348.7189020985907</v>
      </c>
      <c r="AEU44">
        <v>5376.2611105024071</v>
      </c>
      <c r="AEV44">
        <v>6909.9290553308319</v>
      </c>
      <c r="AEW44">
        <v>3811.0687819846662</v>
      </c>
      <c r="AEX44">
        <v>-703.96537061125241</v>
      </c>
      <c r="AEY44">
        <v>1665.3220690965575</v>
      </c>
      <c r="AEZ44">
        <v>3387.1746666359313</v>
      </c>
      <c r="AFA44">
        <v>5127.0145553717693</v>
      </c>
      <c r="AFB44">
        <v>5338.3493170347101</v>
      </c>
      <c r="AFC44">
        <v>6416.2709975363014</v>
      </c>
      <c r="AFD44">
        <v>5371.6619019633545</v>
      </c>
      <c r="AFE44">
        <v>5080.7719984187024</v>
      </c>
      <c r="AFF44">
        <v>4163.4268502722998</v>
      </c>
      <c r="AFG44">
        <v>3872.792003994422</v>
      </c>
      <c r="AFH44">
        <v>2830.878791101482</v>
      </c>
      <c r="AFI44">
        <v>13843.894694183935</v>
      </c>
      <c r="AFK44">
        <v>604</v>
      </c>
      <c r="AFL44" t="s">
        <v>289</v>
      </c>
      <c r="AFM44">
        <v>11566.451031523269</v>
      </c>
      <c r="AFN44">
        <v>10516.736503555532</v>
      </c>
      <c r="AFO44">
        <v>10542.224384207631</v>
      </c>
      <c r="AFP44">
        <v>5427.9880125721747</v>
      </c>
      <c r="AFQ44">
        <v>2054.6740591032294</v>
      </c>
      <c r="AFR44">
        <v>1973.4710515844326</v>
      </c>
      <c r="AFS44">
        <v>1973.4710515844326</v>
      </c>
      <c r="AFT44">
        <v>1973.4710515844326</v>
      </c>
      <c r="AFU44">
        <v>1973.4710515844326</v>
      </c>
      <c r="AFV44">
        <v>1973.4710515844326</v>
      </c>
      <c r="AFW44">
        <v>2655.5682751971481</v>
      </c>
      <c r="AFX44">
        <v>2655.5682751971481</v>
      </c>
      <c r="AFY44">
        <v>2655.5682751971481</v>
      </c>
      <c r="AFZ44">
        <v>4334.6007000359195</v>
      </c>
      <c r="AGA44">
        <v>4334.6007000359195</v>
      </c>
      <c r="AGB44">
        <v>17308.30409339934</v>
      </c>
      <c r="AGD44">
        <v>604</v>
      </c>
      <c r="AGE44" t="s">
        <v>289</v>
      </c>
      <c r="AGF44">
        <v>-6217.7321294246785</v>
      </c>
      <c r="AGG44">
        <v>-5140.4753930531251</v>
      </c>
      <c r="AGH44">
        <v>-3632.2953288767994</v>
      </c>
      <c r="AGI44">
        <v>-1616.9192305875085</v>
      </c>
      <c r="AGJ44">
        <v>-2758.6394297144816</v>
      </c>
      <c r="AGK44">
        <v>-308.14898248787517</v>
      </c>
      <c r="AGL44">
        <v>1413.7036150514987</v>
      </c>
      <c r="AGM44">
        <v>3153.5435037873367</v>
      </c>
      <c r="AGN44">
        <v>3364.8782654502775</v>
      </c>
      <c r="AGO44">
        <v>4442.7999459518687</v>
      </c>
      <c r="AGP44">
        <v>2716.0936267662064</v>
      </c>
      <c r="AGQ44">
        <v>2425.2037232215544</v>
      </c>
      <c r="AGR44">
        <v>1507.8585750751517</v>
      </c>
      <c r="AGS44">
        <v>-461.80869604149757</v>
      </c>
      <c r="AGT44">
        <v>-1503.7219089344376</v>
      </c>
      <c r="AGU44">
        <v>-3464.4093992154048</v>
      </c>
    </row>
    <row r="45" spans="1:879" x14ac:dyDescent="0.25">
      <c r="A45">
        <v>13</v>
      </c>
      <c r="B45">
        <v>619</v>
      </c>
      <c r="C45" t="s">
        <v>290</v>
      </c>
      <c r="D45">
        <v>19</v>
      </c>
      <c r="E45">
        <v>15</v>
      </c>
      <c r="F45">
        <v>14</v>
      </c>
      <c r="G45">
        <v>14</v>
      </c>
      <c r="H45">
        <v>13</v>
      </c>
      <c r="I45">
        <v>13</v>
      </c>
      <c r="J45">
        <v>13</v>
      </c>
      <c r="K45">
        <v>13</v>
      </c>
      <c r="L45">
        <v>12</v>
      </c>
      <c r="M45">
        <v>12</v>
      </c>
      <c r="N45">
        <v>12</v>
      </c>
      <c r="O45">
        <v>12</v>
      </c>
      <c r="P45">
        <v>12</v>
      </c>
      <c r="R45">
        <v>619</v>
      </c>
      <c r="S45" t="s">
        <v>290</v>
      </c>
      <c r="T45">
        <v>105</v>
      </c>
      <c r="U45">
        <v>100</v>
      </c>
      <c r="V45">
        <v>99</v>
      </c>
      <c r="W45">
        <v>94</v>
      </c>
      <c r="X45">
        <v>83</v>
      </c>
      <c r="Y45">
        <v>81</v>
      </c>
      <c r="Z45">
        <v>76</v>
      </c>
      <c r="AA45">
        <v>75</v>
      </c>
      <c r="AB45">
        <v>75</v>
      </c>
      <c r="AC45">
        <v>74</v>
      </c>
      <c r="AD45">
        <v>73</v>
      </c>
      <c r="AE45">
        <v>72</v>
      </c>
      <c r="AF45">
        <v>71</v>
      </c>
      <c r="AH45">
        <v>619</v>
      </c>
      <c r="AI45" t="s">
        <v>290</v>
      </c>
      <c r="AJ45">
        <v>23</v>
      </c>
      <c r="AK45">
        <v>24</v>
      </c>
      <c r="AL45">
        <v>18</v>
      </c>
      <c r="AM45">
        <v>20</v>
      </c>
      <c r="AN45">
        <v>27</v>
      </c>
      <c r="AO45">
        <v>17</v>
      </c>
      <c r="AP45">
        <v>20</v>
      </c>
      <c r="AQ45">
        <v>16</v>
      </c>
      <c r="AR45">
        <v>17</v>
      </c>
      <c r="AS45">
        <v>16</v>
      </c>
      <c r="AT45">
        <v>15</v>
      </c>
      <c r="AU45">
        <v>16</v>
      </c>
      <c r="AV45">
        <v>15</v>
      </c>
      <c r="AX45">
        <v>619</v>
      </c>
      <c r="AY45" t="s">
        <v>290</v>
      </c>
      <c r="AZ45">
        <v>166</v>
      </c>
      <c r="BA45">
        <v>159</v>
      </c>
      <c r="BB45">
        <v>156</v>
      </c>
      <c r="BC45">
        <v>146</v>
      </c>
      <c r="BD45">
        <v>140</v>
      </c>
      <c r="BE45">
        <v>138</v>
      </c>
      <c r="BF45">
        <v>135</v>
      </c>
      <c r="BG45">
        <v>132</v>
      </c>
      <c r="BH45">
        <v>124</v>
      </c>
      <c r="BI45">
        <v>122</v>
      </c>
      <c r="BJ45">
        <v>119</v>
      </c>
      <c r="BK45">
        <v>109</v>
      </c>
      <c r="BL45">
        <v>108</v>
      </c>
      <c r="BN45">
        <v>619</v>
      </c>
      <c r="BO45" t="s">
        <v>290</v>
      </c>
      <c r="BP45">
        <v>99</v>
      </c>
      <c r="BQ45">
        <v>97</v>
      </c>
      <c r="BR45">
        <v>94</v>
      </c>
      <c r="BS45">
        <v>88</v>
      </c>
      <c r="BT45">
        <v>86</v>
      </c>
      <c r="BU45">
        <v>89</v>
      </c>
      <c r="BV45">
        <v>82</v>
      </c>
      <c r="BW45">
        <v>79</v>
      </c>
      <c r="BX45">
        <v>73</v>
      </c>
      <c r="BY45">
        <v>73</v>
      </c>
      <c r="BZ45">
        <v>69</v>
      </c>
      <c r="CA45">
        <v>72</v>
      </c>
      <c r="CB45">
        <v>70</v>
      </c>
      <c r="CD45">
        <v>619</v>
      </c>
      <c r="CE45" t="s">
        <v>290</v>
      </c>
      <c r="CF45">
        <v>88</v>
      </c>
      <c r="CG45">
        <v>85</v>
      </c>
      <c r="CH45">
        <v>79</v>
      </c>
      <c r="CI45">
        <v>92</v>
      </c>
      <c r="CJ45">
        <v>90</v>
      </c>
      <c r="CK45">
        <v>87</v>
      </c>
      <c r="CL45">
        <v>83</v>
      </c>
      <c r="CM45">
        <v>82</v>
      </c>
      <c r="CN45">
        <v>86</v>
      </c>
      <c r="CO45">
        <v>78</v>
      </c>
      <c r="CP45">
        <v>76</v>
      </c>
      <c r="CQ45">
        <v>72</v>
      </c>
      <c r="CR45">
        <v>72</v>
      </c>
      <c r="CT45">
        <v>619</v>
      </c>
      <c r="CU45" t="s">
        <v>290</v>
      </c>
      <c r="CV45">
        <v>98</v>
      </c>
      <c r="CW45">
        <v>96</v>
      </c>
      <c r="CX45">
        <v>95</v>
      </c>
      <c r="CY45">
        <v>83</v>
      </c>
      <c r="CZ45">
        <v>82</v>
      </c>
      <c r="DA45">
        <v>83</v>
      </c>
      <c r="DB45">
        <v>86</v>
      </c>
      <c r="DC45">
        <v>84</v>
      </c>
      <c r="DD45">
        <v>85</v>
      </c>
      <c r="DE45">
        <v>85</v>
      </c>
      <c r="DF45">
        <v>85</v>
      </c>
      <c r="DG45">
        <v>85</v>
      </c>
      <c r="DH45">
        <v>80</v>
      </c>
      <c r="DJ45">
        <v>619</v>
      </c>
      <c r="DK45" t="s">
        <v>290</v>
      </c>
      <c r="DL45">
        <v>1328</v>
      </c>
      <c r="DM45">
        <v>1284</v>
      </c>
      <c r="DN45">
        <v>1255</v>
      </c>
      <c r="DO45">
        <v>1228</v>
      </c>
      <c r="DP45">
        <v>1200</v>
      </c>
      <c r="DQ45">
        <v>1175</v>
      </c>
      <c r="DR45">
        <v>1152</v>
      </c>
      <c r="DS45">
        <v>1137</v>
      </c>
      <c r="DT45">
        <v>1103</v>
      </c>
      <c r="DU45">
        <v>1086</v>
      </c>
      <c r="DV45">
        <v>1065</v>
      </c>
      <c r="DW45">
        <v>1047</v>
      </c>
      <c r="DX45">
        <v>1038</v>
      </c>
      <c r="DZ45">
        <v>619</v>
      </c>
      <c r="EA45" t="s">
        <v>290</v>
      </c>
      <c r="EB45">
        <v>484</v>
      </c>
      <c r="EC45">
        <v>496</v>
      </c>
      <c r="ED45">
        <v>490</v>
      </c>
      <c r="EE45">
        <v>488</v>
      </c>
      <c r="EF45">
        <v>486</v>
      </c>
      <c r="EG45">
        <v>475</v>
      </c>
      <c r="EH45">
        <v>479</v>
      </c>
      <c r="EI45">
        <v>463</v>
      </c>
      <c r="EJ45">
        <v>460</v>
      </c>
      <c r="EK45">
        <v>452</v>
      </c>
      <c r="EL45">
        <v>444</v>
      </c>
      <c r="EM45">
        <v>435</v>
      </c>
      <c r="EN45">
        <v>425</v>
      </c>
      <c r="EP45">
        <v>619</v>
      </c>
      <c r="EQ45" t="s">
        <v>290</v>
      </c>
      <c r="ER45">
        <v>312</v>
      </c>
      <c r="ES45">
        <v>304</v>
      </c>
      <c r="ET45">
        <v>317</v>
      </c>
      <c r="EU45">
        <v>310</v>
      </c>
      <c r="EV45">
        <v>318</v>
      </c>
      <c r="EW45">
        <v>330</v>
      </c>
      <c r="EX45">
        <v>331</v>
      </c>
      <c r="EY45">
        <v>346</v>
      </c>
      <c r="EZ45">
        <v>356</v>
      </c>
      <c r="FA45">
        <v>369</v>
      </c>
      <c r="FB45">
        <v>376</v>
      </c>
      <c r="FC45">
        <v>385</v>
      </c>
      <c r="FD45">
        <v>382</v>
      </c>
      <c r="FF45">
        <v>619</v>
      </c>
      <c r="FG45" t="s">
        <v>290</v>
      </c>
      <c r="FH45">
        <v>174</v>
      </c>
      <c r="FI45">
        <v>178</v>
      </c>
      <c r="FJ45">
        <v>169</v>
      </c>
      <c r="FK45">
        <v>176</v>
      </c>
      <c r="FL45">
        <v>172</v>
      </c>
      <c r="FM45">
        <v>167</v>
      </c>
      <c r="FN45">
        <v>160</v>
      </c>
      <c r="FO45">
        <v>155</v>
      </c>
      <c r="FP45">
        <v>158</v>
      </c>
      <c r="FQ45">
        <v>151</v>
      </c>
      <c r="FR45">
        <v>155</v>
      </c>
      <c r="FS45">
        <v>155</v>
      </c>
      <c r="FT45">
        <v>164</v>
      </c>
      <c r="FV45">
        <v>619</v>
      </c>
      <c r="FW45" t="s">
        <v>290</v>
      </c>
      <c r="FX45">
        <v>2896</v>
      </c>
      <c r="FY45">
        <v>2838</v>
      </c>
      <c r="FZ45">
        <v>2786</v>
      </c>
      <c r="GA45">
        <v>2739</v>
      </c>
      <c r="GB45">
        <v>2697</v>
      </c>
      <c r="GC45">
        <v>2655</v>
      </c>
      <c r="GD45">
        <v>2617</v>
      </c>
      <c r="GE45">
        <v>2582</v>
      </c>
      <c r="GF45">
        <v>2549</v>
      </c>
      <c r="GG45">
        <v>2518</v>
      </c>
      <c r="GH45">
        <v>2489</v>
      </c>
      <c r="GI45">
        <v>2460</v>
      </c>
      <c r="GJ45">
        <v>2437</v>
      </c>
      <c r="GL45">
        <v>619</v>
      </c>
      <c r="GM45" t="s">
        <v>290</v>
      </c>
      <c r="GN45">
        <v>24</v>
      </c>
      <c r="GO45">
        <v>22</v>
      </c>
      <c r="GP45">
        <v>25</v>
      </c>
      <c r="GQ45">
        <v>28</v>
      </c>
      <c r="GR45">
        <v>26</v>
      </c>
      <c r="GS45">
        <v>29</v>
      </c>
      <c r="GT45">
        <v>27</v>
      </c>
      <c r="GU45">
        <v>20</v>
      </c>
      <c r="GV45">
        <v>35</v>
      </c>
      <c r="GW45">
        <v>35</v>
      </c>
      <c r="GX45">
        <v>29</v>
      </c>
      <c r="GY45">
        <v>42</v>
      </c>
      <c r="GZ45">
        <v>39</v>
      </c>
      <c r="HA45">
        <v>40</v>
      </c>
      <c r="HB45">
        <v>28</v>
      </c>
      <c r="HC45">
        <v>40</v>
      </c>
      <c r="HD45">
        <v>47</v>
      </c>
      <c r="HE45">
        <v>47</v>
      </c>
      <c r="HF45">
        <v>38</v>
      </c>
      <c r="HG45">
        <v>23</v>
      </c>
      <c r="HH45">
        <v>33</v>
      </c>
      <c r="HI45">
        <v>27</v>
      </c>
      <c r="HJ45">
        <v>31</v>
      </c>
      <c r="HK45">
        <v>25</v>
      </c>
      <c r="HL45">
        <v>27</v>
      </c>
      <c r="HM45">
        <v>22</v>
      </c>
      <c r="HN45">
        <v>25</v>
      </c>
      <c r="HO45">
        <v>18</v>
      </c>
      <c r="HP45">
        <v>23</v>
      </c>
      <c r="HQ45">
        <v>14</v>
      </c>
      <c r="HR45">
        <v>25</v>
      </c>
      <c r="HS45">
        <v>20</v>
      </c>
      <c r="HT45">
        <v>21</v>
      </c>
      <c r="HU45">
        <v>24</v>
      </c>
      <c r="HV45">
        <v>26</v>
      </c>
      <c r="HW45">
        <v>23</v>
      </c>
      <c r="HX45">
        <v>38</v>
      </c>
      <c r="HY45">
        <v>36</v>
      </c>
      <c r="HZ45">
        <v>28</v>
      </c>
      <c r="IA45">
        <v>29</v>
      </c>
      <c r="IB45">
        <v>39</v>
      </c>
      <c r="IC45">
        <v>44</v>
      </c>
      <c r="ID45">
        <v>42</v>
      </c>
      <c r="IE45">
        <v>38</v>
      </c>
      <c r="IF45">
        <v>35</v>
      </c>
      <c r="IG45">
        <v>43</v>
      </c>
      <c r="IH45">
        <v>46</v>
      </c>
      <c r="II45">
        <v>46</v>
      </c>
      <c r="IJ45">
        <v>55</v>
      </c>
      <c r="IK45">
        <v>41</v>
      </c>
      <c r="IL45">
        <v>47</v>
      </c>
      <c r="IM45">
        <v>52</v>
      </c>
      <c r="IN45">
        <v>53</v>
      </c>
      <c r="IO45">
        <v>46</v>
      </c>
      <c r="IP45">
        <v>56</v>
      </c>
      <c r="IQ45">
        <v>61</v>
      </c>
      <c r="IR45">
        <v>56</v>
      </c>
      <c r="IS45">
        <v>56</v>
      </c>
      <c r="IT45">
        <v>63</v>
      </c>
      <c r="IU45">
        <v>59</v>
      </c>
      <c r="IV45">
        <v>45</v>
      </c>
      <c r="IW45">
        <v>53</v>
      </c>
      <c r="IX45">
        <v>62</v>
      </c>
      <c r="IY45">
        <v>53</v>
      </c>
      <c r="IZ45">
        <v>51</v>
      </c>
      <c r="JA45">
        <v>42</v>
      </c>
      <c r="JB45">
        <v>52</v>
      </c>
      <c r="JC45">
        <v>32</v>
      </c>
      <c r="JD45">
        <v>51</v>
      </c>
      <c r="JE45">
        <v>37</v>
      </c>
      <c r="JF45">
        <v>36</v>
      </c>
      <c r="JG45">
        <v>43</v>
      </c>
      <c r="JH45">
        <v>40</v>
      </c>
      <c r="JI45">
        <v>55</v>
      </c>
      <c r="JJ45">
        <v>33</v>
      </c>
      <c r="JK45">
        <v>44</v>
      </c>
      <c r="JL45">
        <v>42</v>
      </c>
      <c r="JM45">
        <v>45</v>
      </c>
      <c r="JN45">
        <v>34</v>
      </c>
      <c r="JO45">
        <v>35</v>
      </c>
      <c r="JP45">
        <v>42</v>
      </c>
      <c r="JQ45">
        <v>41</v>
      </c>
      <c r="JR45">
        <v>45</v>
      </c>
      <c r="JS45">
        <v>29</v>
      </c>
      <c r="JT45">
        <v>23</v>
      </c>
      <c r="JU45">
        <v>17</v>
      </c>
      <c r="JV45">
        <v>19</v>
      </c>
      <c r="JW45">
        <v>22</v>
      </c>
      <c r="JX45">
        <v>20</v>
      </c>
      <c r="JY45">
        <v>15</v>
      </c>
      <c r="JZ45">
        <v>4</v>
      </c>
      <c r="KA45">
        <v>8</v>
      </c>
      <c r="KB45">
        <v>6</v>
      </c>
      <c r="KC45">
        <v>6</v>
      </c>
      <c r="KD45">
        <v>5</v>
      </c>
      <c r="KE45">
        <v>6</v>
      </c>
      <c r="KF45">
        <v>0</v>
      </c>
      <c r="KG45">
        <v>1</v>
      </c>
      <c r="KH45">
        <v>1</v>
      </c>
      <c r="KI45">
        <v>0</v>
      </c>
      <c r="KJ45">
        <v>1</v>
      </c>
      <c r="KL45">
        <v>619</v>
      </c>
      <c r="KM45" t="s">
        <v>290</v>
      </c>
      <c r="KN45">
        <v>19</v>
      </c>
      <c r="KO45">
        <v>16</v>
      </c>
      <c r="KP45">
        <v>29</v>
      </c>
      <c r="KQ45">
        <v>19</v>
      </c>
      <c r="KR45">
        <v>17</v>
      </c>
      <c r="KS45">
        <v>24</v>
      </c>
      <c r="KT45">
        <v>23</v>
      </c>
      <c r="KU45">
        <v>20</v>
      </c>
      <c r="KV45">
        <v>31</v>
      </c>
      <c r="KW45">
        <v>27</v>
      </c>
      <c r="KX45">
        <v>29</v>
      </c>
      <c r="KY45">
        <v>28</v>
      </c>
      <c r="KZ45">
        <v>31</v>
      </c>
      <c r="LA45">
        <v>35</v>
      </c>
      <c r="LB45">
        <v>31</v>
      </c>
      <c r="LC45">
        <v>33</v>
      </c>
      <c r="LD45">
        <v>19</v>
      </c>
      <c r="LE45">
        <v>37</v>
      </c>
      <c r="LF45">
        <v>32</v>
      </c>
      <c r="LG45">
        <v>18</v>
      </c>
      <c r="LH45">
        <v>25</v>
      </c>
      <c r="LI45">
        <v>21</v>
      </c>
      <c r="LJ45">
        <v>19</v>
      </c>
      <c r="LK45">
        <v>15</v>
      </c>
      <c r="LL45">
        <v>14</v>
      </c>
      <c r="LM45">
        <v>13</v>
      </c>
      <c r="LN45">
        <v>28</v>
      </c>
      <c r="LO45">
        <v>28</v>
      </c>
      <c r="LP45">
        <v>16</v>
      </c>
      <c r="LQ45">
        <v>24</v>
      </c>
      <c r="LR45">
        <v>17</v>
      </c>
      <c r="LS45">
        <v>18</v>
      </c>
      <c r="LT45">
        <v>28</v>
      </c>
      <c r="LU45">
        <v>23</v>
      </c>
      <c r="LV45">
        <v>27</v>
      </c>
      <c r="LW45">
        <v>27</v>
      </c>
      <c r="LX45">
        <v>18</v>
      </c>
      <c r="LY45">
        <v>25</v>
      </c>
      <c r="LZ45">
        <v>13</v>
      </c>
      <c r="MA45">
        <v>36</v>
      </c>
      <c r="MB45">
        <v>19</v>
      </c>
      <c r="MC45">
        <v>26</v>
      </c>
      <c r="MD45">
        <v>29</v>
      </c>
      <c r="ME45">
        <v>27</v>
      </c>
      <c r="MF45">
        <v>21</v>
      </c>
      <c r="MG45">
        <v>43</v>
      </c>
      <c r="MH45">
        <v>38</v>
      </c>
      <c r="MI45">
        <v>28</v>
      </c>
      <c r="MJ45">
        <v>25</v>
      </c>
      <c r="MK45">
        <v>36</v>
      </c>
      <c r="ML45">
        <v>45</v>
      </c>
      <c r="MM45">
        <v>45</v>
      </c>
      <c r="MN45">
        <v>35</v>
      </c>
      <c r="MO45">
        <v>35</v>
      </c>
      <c r="MP45">
        <v>43</v>
      </c>
      <c r="MQ45">
        <v>47</v>
      </c>
      <c r="MR45">
        <v>42</v>
      </c>
      <c r="MS45">
        <v>56</v>
      </c>
      <c r="MT45">
        <v>38</v>
      </c>
      <c r="MU45">
        <v>46</v>
      </c>
      <c r="MV45">
        <v>46</v>
      </c>
      <c r="MW45">
        <v>50</v>
      </c>
      <c r="MX45">
        <v>47</v>
      </c>
      <c r="MY45">
        <v>49</v>
      </c>
      <c r="MZ45">
        <v>57</v>
      </c>
      <c r="NA45">
        <v>58</v>
      </c>
      <c r="NB45">
        <v>50</v>
      </c>
      <c r="NC45">
        <v>58</v>
      </c>
      <c r="ND45">
        <v>54</v>
      </c>
      <c r="NE45">
        <v>36</v>
      </c>
      <c r="NF45">
        <v>51</v>
      </c>
      <c r="NG45">
        <v>48</v>
      </c>
      <c r="NH45">
        <v>43</v>
      </c>
      <c r="NI45">
        <v>48</v>
      </c>
      <c r="NJ45">
        <v>38</v>
      </c>
      <c r="NK45">
        <v>42</v>
      </c>
      <c r="NL45">
        <v>27</v>
      </c>
      <c r="NM45">
        <v>41</v>
      </c>
      <c r="NN45">
        <v>27</v>
      </c>
      <c r="NO45">
        <v>25</v>
      </c>
      <c r="NP45">
        <v>30</v>
      </c>
      <c r="NQ45">
        <v>28</v>
      </c>
      <c r="NR45">
        <v>40</v>
      </c>
      <c r="NS45">
        <v>22</v>
      </c>
      <c r="NT45">
        <v>30</v>
      </c>
      <c r="NU45">
        <v>24</v>
      </c>
      <c r="NV45">
        <v>28</v>
      </c>
      <c r="NW45">
        <v>18</v>
      </c>
      <c r="NX45">
        <v>21</v>
      </c>
      <c r="NY45">
        <v>23</v>
      </c>
      <c r="NZ45">
        <v>20</v>
      </c>
      <c r="OA45">
        <v>12</v>
      </c>
      <c r="OB45">
        <v>8</v>
      </c>
      <c r="OC45">
        <v>7</v>
      </c>
      <c r="OD45">
        <v>3</v>
      </c>
      <c r="OE45">
        <v>1</v>
      </c>
      <c r="OF45">
        <v>1</v>
      </c>
      <c r="OG45">
        <v>4</v>
      </c>
      <c r="OH45">
        <v>2</v>
      </c>
      <c r="OI45">
        <v>0</v>
      </c>
      <c r="OJ45">
        <v>2</v>
      </c>
      <c r="OL45">
        <v>619</v>
      </c>
      <c r="OM45" t="s">
        <v>290</v>
      </c>
      <c r="ON45">
        <v>12</v>
      </c>
      <c r="OO45">
        <v>13</v>
      </c>
      <c r="OP45">
        <v>13</v>
      </c>
      <c r="OQ45">
        <v>16</v>
      </c>
      <c r="OR45">
        <v>14</v>
      </c>
      <c r="OS45">
        <v>15</v>
      </c>
      <c r="OT45">
        <v>15</v>
      </c>
      <c r="OU45">
        <v>17</v>
      </c>
      <c r="OV45">
        <v>17</v>
      </c>
      <c r="OW45">
        <v>17</v>
      </c>
      <c r="OX45">
        <v>18</v>
      </c>
      <c r="OY45">
        <v>18</v>
      </c>
      <c r="OZ45">
        <v>21</v>
      </c>
      <c r="PA45">
        <v>21</v>
      </c>
      <c r="PB45">
        <v>27</v>
      </c>
      <c r="PC45">
        <v>22</v>
      </c>
      <c r="PD45">
        <v>22</v>
      </c>
      <c r="PE45">
        <v>25</v>
      </c>
      <c r="PF45">
        <v>25</v>
      </c>
      <c r="PG45">
        <v>17</v>
      </c>
      <c r="PH45">
        <v>16</v>
      </c>
      <c r="PI45">
        <v>16</v>
      </c>
      <c r="PJ45">
        <v>16</v>
      </c>
      <c r="PK45">
        <v>15</v>
      </c>
      <c r="PL45">
        <v>17</v>
      </c>
      <c r="PM45">
        <v>15</v>
      </c>
      <c r="PN45">
        <v>15</v>
      </c>
      <c r="PO45">
        <v>16</v>
      </c>
      <c r="PP45">
        <v>16</v>
      </c>
      <c r="PQ45">
        <v>16</v>
      </c>
      <c r="PR45">
        <v>18</v>
      </c>
      <c r="PS45">
        <v>18</v>
      </c>
      <c r="PT45">
        <v>19</v>
      </c>
      <c r="PU45">
        <v>20</v>
      </c>
      <c r="PV45">
        <v>21</v>
      </c>
      <c r="PW45">
        <v>20</v>
      </c>
      <c r="PX45">
        <v>21</v>
      </c>
      <c r="PY45">
        <v>22</v>
      </c>
      <c r="PZ45">
        <v>24</v>
      </c>
      <c r="QA45">
        <v>25</v>
      </c>
      <c r="QB45">
        <v>22</v>
      </c>
      <c r="QC45">
        <v>25</v>
      </c>
      <c r="QD45">
        <v>22</v>
      </c>
      <c r="QE45">
        <v>21</v>
      </c>
      <c r="QF45">
        <v>25</v>
      </c>
      <c r="QG45">
        <v>25</v>
      </c>
      <c r="QH45">
        <v>26</v>
      </c>
      <c r="QI45">
        <v>28</v>
      </c>
      <c r="QJ45">
        <v>23</v>
      </c>
      <c r="QK45">
        <v>25</v>
      </c>
      <c r="QL45">
        <v>20</v>
      </c>
      <c r="QM45">
        <v>33</v>
      </c>
      <c r="QN45">
        <v>23</v>
      </c>
      <c r="QO45">
        <v>28</v>
      </c>
      <c r="QP45">
        <v>31</v>
      </c>
      <c r="QQ45">
        <v>29</v>
      </c>
      <c r="QR45">
        <v>26</v>
      </c>
      <c r="QS45">
        <v>40</v>
      </c>
      <c r="QT45">
        <v>37</v>
      </c>
      <c r="QU45">
        <v>31</v>
      </c>
      <c r="QV45">
        <v>29</v>
      </c>
      <c r="QW45">
        <v>38</v>
      </c>
      <c r="QX45">
        <v>45</v>
      </c>
      <c r="QY45">
        <v>44</v>
      </c>
      <c r="QZ45">
        <v>39</v>
      </c>
      <c r="RA45">
        <v>37</v>
      </c>
      <c r="RB45">
        <v>44</v>
      </c>
      <c r="RC45">
        <v>45</v>
      </c>
      <c r="RD45">
        <v>41</v>
      </c>
      <c r="RE45">
        <v>51</v>
      </c>
      <c r="RF45">
        <v>37</v>
      </c>
      <c r="RG45">
        <v>42</v>
      </c>
      <c r="RH45">
        <v>42</v>
      </c>
      <c r="RI45">
        <v>43</v>
      </c>
      <c r="RJ45">
        <v>43</v>
      </c>
      <c r="RK45">
        <v>41</v>
      </c>
      <c r="RL45">
        <v>47</v>
      </c>
      <c r="RM45">
        <v>47</v>
      </c>
      <c r="RN45">
        <v>39</v>
      </c>
      <c r="RO45">
        <v>44</v>
      </c>
      <c r="RP45">
        <v>41</v>
      </c>
      <c r="RQ45">
        <v>28</v>
      </c>
      <c r="RR45">
        <v>36</v>
      </c>
      <c r="RS45">
        <v>32</v>
      </c>
      <c r="RT45">
        <v>27</v>
      </c>
      <c r="RU45">
        <v>31</v>
      </c>
      <c r="RV45">
        <v>20</v>
      </c>
      <c r="RW45">
        <v>22</v>
      </c>
      <c r="RX45">
        <v>13</v>
      </c>
      <c r="RY45">
        <v>18</v>
      </c>
      <c r="RZ45">
        <v>10</v>
      </c>
      <c r="SA45">
        <v>9</v>
      </c>
      <c r="SB45">
        <v>9</v>
      </c>
      <c r="SC45">
        <v>8</v>
      </c>
      <c r="SD45">
        <v>8</v>
      </c>
      <c r="SE45">
        <v>4</v>
      </c>
      <c r="SF45">
        <v>3</v>
      </c>
      <c r="SG45">
        <v>2</v>
      </c>
      <c r="SH45">
        <v>3</v>
      </c>
      <c r="SI45">
        <v>1</v>
      </c>
      <c r="SJ45">
        <v>3</v>
      </c>
      <c r="SL45">
        <v>619</v>
      </c>
      <c r="SM45" t="s">
        <v>290</v>
      </c>
      <c r="SN45">
        <v>0</v>
      </c>
      <c r="SO45">
        <v>-37792.127071823212</v>
      </c>
      <c r="SP45">
        <v>-71674.723756906082</v>
      </c>
      <c r="SQ45">
        <v>-102299.37845303869</v>
      </c>
      <c r="SR45">
        <v>-129666.091160221</v>
      </c>
      <c r="SS45">
        <v>-157032.8038674033</v>
      </c>
      <c r="ST45">
        <v>-181793.1629834254</v>
      </c>
      <c r="SU45">
        <v>-204598.75690607732</v>
      </c>
      <c r="SV45">
        <v>-226101.17403314915</v>
      </c>
      <c r="SW45">
        <v>-246300.41436464083</v>
      </c>
      <c r="SX45">
        <v>-265196.47790055245</v>
      </c>
      <c r="SY45">
        <v>-284092.54143646406</v>
      </c>
      <c r="SZ45">
        <v>-299079.07458563533</v>
      </c>
      <c r="TA45">
        <v>0</v>
      </c>
      <c r="TB45">
        <v>-63909.537166900431</v>
      </c>
      <c r="TC45">
        <v>-114903.92706872371</v>
      </c>
      <c r="TD45">
        <v>-141868.16269284714</v>
      </c>
      <c r="TE45">
        <v>-193573.63253856942</v>
      </c>
      <c r="TF45">
        <v>-268220.19635343621</v>
      </c>
      <c r="TG45">
        <v>-289271.38849929877</v>
      </c>
      <c r="TH45">
        <v>-320681.62692847126</v>
      </c>
      <c r="TI45">
        <v>-322526.64796633943</v>
      </c>
      <c r="TJ45">
        <v>-336197.75596072932</v>
      </c>
      <c r="TK45">
        <v>-349868.86395511922</v>
      </c>
      <c r="TL45">
        <v>-351713.88499298738</v>
      </c>
      <c r="TM45">
        <v>-365384.99298737728</v>
      </c>
      <c r="TN45">
        <v>0</v>
      </c>
      <c r="TO45">
        <v>-115165.52315608921</v>
      </c>
      <c r="TP45">
        <v>-215760.72041166382</v>
      </c>
      <c r="TQ45">
        <v>-311332.76157804462</v>
      </c>
      <c r="TR45">
        <v>-409732.41852487141</v>
      </c>
      <c r="TS45">
        <v>-416784.73413379077</v>
      </c>
      <c r="TT45">
        <v>-548716.12349914247</v>
      </c>
      <c r="TU45">
        <v>-619538.59348198981</v>
      </c>
      <c r="TV45">
        <v>-747078.90222984576</v>
      </c>
      <c r="TW45">
        <v>-816337.90737564338</v>
      </c>
      <c r="TX45">
        <v>-903926.24356775312</v>
      </c>
      <c r="TY45">
        <v>-1003423.6706689538</v>
      </c>
      <c r="TZ45">
        <v>-1035857.6329331048</v>
      </c>
      <c r="UA45">
        <v>0</v>
      </c>
      <c r="UB45">
        <v>-16644.454768563821</v>
      </c>
      <c r="UC45">
        <v>-27066.613955150198</v>
      </c>
      <c r="UD45">
        <v>-35183.339883187</v>
      </c>
      <c r="UE45">
        <v>-45638.911279351465</v>
      </c>
      <c r="UF45">
        <v>-52271.210788639626</v>
      </c>
      <c r="UG45">
        <v>-61616.019587492825</v>
      </c>
      <c r="UH45">
        <v>-69874.237703235747</v>
      </c>
      <c r="UI45">
        <v>-77219.910988659482</v>
      </c>
      <c r="UJ45">
        <v>-86857.097452640752</v>
      </c>
      <c r="UK45">
        <v>-94139.38700669205</v>
      </c>
      <c r="UL45">
        <v>-102978.92846914029</v>
      </c>
      <c r="UM45">
        <v>-109685.51627348774</v>
      </c>
      <c r="UN45">
        <v>0</v>
      </c>
      <c r="UO45">
        <v>-36704.172967921084</v>
      </c>
      <c r="UP45">
        <v>-79266.846106114652</v>
      </c>
      <c r="UQ45">
        <v>-106416.1910328696</v>
      </c>
      <c r="UR45">
        <v>-135406.36500824126</v>
      </c>
      <c r="US45">
        <v>-168756.51670340955</v>
      </c>
      <c r="UT45">
        <v>-204125.02491269933</v>
      </c>
      <c r="UU45">
        <v>-229511.15465846373</v>
      </c>
      <c r="UV45">
        <v>-235148.53659788848</v>
      </c>
      <c r="UW45">
        <v>-258469.64168207988</v>
      </c>
      <c r="UX45">
        <v>-265925.6406163167</v>
      </c>
      <c r="UY45">
        <v>-278559.90637894568</v>
      </c>
      <c r="UZ45">
        <v>-283491.13764563197</v>
      </c>
      <c r="VA45">
        <v>0</v>
      </c>
      <c r="VB45">
        <v>-80139.52894669144</v>
      </c>
      <c r="VC45">
        <v>-143995.4531058264</v>
      </c>
      <c r="VD45">
        <v>-209418.03306356946</v>
      </c>
      <c r="VE45">
        <v>-264066.82074362662</v>
      </c>
      <c r="VF45">
        <v>-321856.39373122755</v>
      </c>
      <c r="VG45">
        <v>-368575.1635828283</v>
      </c>
      <c r="VH45">
        <v>-412210.58892752719</v>
      </c>
      <c r="VI45">
        <v>-453721.55602755217</v>
      </c>
      <c r="VJ45">
        <v>-490858.11555410456</v>
      </c>
      <c r="VK45">
        <v>-528610.59810721036</v>
      </c>
      <c r="VL45">
        <v>-567426.25851204398</v>
      </c>
      <c r="VM45">
        <v>-603815.6656685432</v>
      </c>
      <c r="VN45">
        <v>0</v>
      </c>
      <c r="VO45">
        <v>15881.775119300713</v>
      </c>
      <c r="VP45">
        <v>-20141.460951463429</v>
      </c>
      <c r="VQ45">
        <v>12964.715217878103</v>
      </c>
      <c r="VR45">
        <v>6150.5177895067864</v>
      </c>
      <c r="VS45">
        <v>-2570.5757494521313</v>
      </c>
      <c r="VT45">
        <v>-57552.878810266608</v>
      </c>
      <c r="VU45">
        <v>-59580.110242764509</v>
      </c>
      <c r="VV45">
        <v>2571.4402395538782</v>
      </c>
      <c r="VW45">
        <v>-17398.615900783243</v>
      </c>
      <c r="VX45">
        <v>37322.472501660304</v>
      </c>
      <c r="VY45">
        <v>63374.454246439127</v>
      </c>
      <c r="VZ45">
        <v>122194.69384975114</v>
      </c>
      <c r="WA45">
        <v>0</v>
      </c>
      <c r="WB45">
        <v>-39982.468308879768</v>
      </c>
      <c r="WC45">
        <v>-77114.134722464412</v>
      </c>
      <c r="WD45">
        <v>-107075.2879766869</v>
      </c>
      <c r="WE45">
        <v>-136745.40935502731</v>
      </c>
      <c r="WF45">
        <v>-166959.14567247638</v>
      </c>
      <c r="WG45">
        <v>-194165.60005648751</v>
      </c>
      <c r="WH45">
        <v>-218390.63516654255</v>
      </c>
      <c r="WI45">
        <v>-237326.34987777431</v>
      </c>
      <c r="WJ45">
        <v>-258849.95619950516</v>
      </c>
      <c r="WK45">
        <v>-274657.69961954223</v>
      </c>
      <c r="WL45">
        <v>-292730.10493591119</v>
      </c>
      <c r="WM45">
        <v>-302328.26226560923</v>
      </c>
      <c r="WN45">
        <v>0</v>
      </c>
      <c r="WO45">
        <v>-374456.03726756823</v>
      </c>
      <c r="WP45">
        <v>-749923.88007831259</v>
      </c>
      <c r="WQ45">
        <v>-1000628.4394623653</v>
      </c>
      <c r="WR45">
        <v>-1308679.1308204017</v>
      </c>
      <c r="WS45">
        <v>-1554451.5769998357</v>
      </c>
      <c r="WT45">
        <v>-1905815.3619316414</v>
      </c>
      <c r="WU45">
        <v>-2134385.704015072</v>
      </c>
      <c r="WV45">
        <v>-2296551.637481655</v>
      </c>
      <c r="WW45">
        <v>-2511269.5044901273</v>
      </c>
      <c r="WX45">
        <v>-2645002.4382715262</v>
      </c>
      <c r="WY45">
        <v>-2817550.8411480072</v>
      </c>
      <c r="WZ45">
        <v>-2877447.5885096379</v>
      </c>
      <c r="XA45">
        <v>619</v>
      </c>
      <c r="XB45" t="s">
        <v>290</v>
      </c>
      <c r="XC45">
        <v>0</v>
      </c>
      <c r="XD45">
        <v>0</v>
      </c>
      <c r="XE45">
        <v>0</v>
      </c>
      <c r="XF45">
        <v>0</v>
      </c>
      <c r="XG45">
        <v>0</v>
      </c>
      <c r="XH45">
        <v>0</v>
      </c>
      <c r="XI45">
        <v>0</v>
      </c>
      <c r="XJ45">
        <v>0</v>
      </c>
      <c r="XK45">
        <v>0</v>
      </c>
      <c r="XL45">
        <v>0</v>
      </c>
      <c r="XM45">
        <v>0</v>
      </c>
      <c r="XN45">
        <v>0</v>
      </c>
      <c r="XO45">
        <v>0</v>
      </c>
      <c r="XP45">
        <v>0</v>
      </c>
      <c r="XQ45">
        <v>0</v>
      </c>
      <c r="XR45">
        <v>0</v>
      </c>
      <c r="XS45">
        <v>0</v>
      </c>
      <c r="XT45">
        <v>0</v>
      </c>
      <c r="XU45">
        <v>0</v>
      </c>
      <c r="XV45">
        <v>0</v>
      </c>
      <c r="XW45">
        <v>0</v>
      </c>
      <c r="XX45">
        <v>0</v>
      </c>
      <c r="XY45">
        <v>0</v>
      </c>
      <c r="XZ45">
        <v>0</v>
      </c>
      <c r="YA45">
        <v>0</v>
      </c>
      <c r="YB45">
        <v>0</v>
      </c>
      <c r="YC45">
        <v>0</v>
      </c>
      <c r="YD45">
        <v>0</v>
      </c>
      <c r="YE45">
        <v>0</v>
      </c>
      <c r="YF45">
        <v>0</v>
      </c>
      <c r="YG45">
        <v>0</v>
      </c>
      <c r="YH45">
        <v>0</v>
      </c>
      <c r="YI45">
        <v>0</v>
      </c>
      <c r="YJ45">
        <v>0</v>
      </c>
      <c r="YK45">
        <v>0</v>
      </c>
      <c r="YL45">
        <v>0</v>
      </c>
      <c r="YM45">
        <v>0</v>
      </c>
      <c r="YN45">
        <v>0</v>
      </c>
      <c r="YO45">
        <v>0</v>
      </c>
      <c r="YP45">
        <v>0</v>
      </c>
      <c r="YQ45">
        <v>0</v>
      </c>
      <c r="YR45">
        <v>0</v>
      </c>
      <c r="YS45">
        <v>0</v>
      </c>
      <c r="YT45">
        <v>0</v>
      </c>
      <c r="YU45">
        <v>0</v>
      </c>
      <c r="YV45">
        <v>0</v>
      </c>
      <c r="YW45">
        <v>0</v>
      </c>
      <c r="YX45">
        <v>0</v>
      </c>
      <c r="YY45">
        <v>0</v>
      </c>
      <c r="YZ45">
        <v>0</v>
      </c>
      <c r="ZA45">
        <v>0</v>
      </c>
      <c r="ZB45">
        <v>0</v>
      </c>
      <c r="ZC45">
        <v>0</v>
      </c>
      <c r="ZD45">
        <v>0</v>
      </c>
      <c r="ZE45">
        <v>0</v>
      </c>
      <c r="ZF45">
        <v>0</v>
      </c>
      <c r="ZG45">
        <v>0</v>
      </c>
      <c r="ZH45">
        <v>0</v>
      </c>
      <c r="ZI45">
        <v>0</v>
      </c>
      <c r="ZJ45">
        <v>0</v>
      </c>
      <c r="ZK45">
        <v>0</v>
      </c>
      <c r="ZL45">
        <v>0</v>
      </c>
      <c r="ZM45">
        <v>0</v>
      </c>
      <c r="ZN45">
        <v>0</v>
      </c>
      <c r="ZO45">
        <v>0</v>
      </c>
      <c r="ZP45">
        <v>0</v>
      </c>
      <c r="ZQ45">
        <v>0</v>
      </c>
      <c r="ZR45">
        <v>0</v>
      </c>
      <c r="ZS45">
        <v>0</v>
      </c>
      <c r="ZT45">
        <v>0</v>
      </c>
      <c r="ZU45">
        <v>0</v>
      </c>
      <c r="ZV45">
        <v>0</v>
      </c>
      <c r="ZW45">
        <v>0</v>
      </c>
      <c r="ZX45">
        <v>0</v>
      </c>
      <c r="ZY45">
        <v>0</v>
      </c>
      <c r="ZZ45">
        <v>0</v>
      </c>
      <c r="AAA45">
        <v>0</v>
      </c>
      <c r="AAB45">
        <v>0</v>
      </c>
      <c r="AAC45">
        <v>0</v>
      </c>
      <c r="AAD45">
        <v>15881.775119300713</v>
      </c>
      <c r="AAE45">
        <v>15881.775119300713</v>
      </c>
      <c r="AAF45">
        <v>48987.951288642245</v>
      </c>
      <c r="AAG45">
        <v>48987.951288642245</v>
      </c>
      <c r="AAH45">
        <v>48987.951288642245</v>
      </c>
      <c r="AAI45">
        <v>48987.951288642245</v>
      </c>
      <c r="AAJ45">
        <v>48987.951288642245</v>
      </c>
      <c r="AAK45">
        <v>111139.50177096063</v>
      </c>
      <c r="AAL45">
        <v>111139.50177096063</v>
      </c>
      <c r="AAM45">
        <v>165860.5901734042</v>
      </c>
      <c r="AAN45">
        <v>191912.57191818304</v>
      </c>
      <c r="AAO45">
        <v>250732.81152149505</v>
      </c>
      <c r="AAP45">
        <v>0</v>
      </c>
      <c r="AAQ45">
        <v>0</v>
      </c>
      <c r="AAR45">
        <v>0</v>
      </c>
      <c r="AAS45">
        <v>0</v>
      </c>
      <c r="AAT45">
        <v>0</v>
      </c>
      <c r="AAU45">
        <v>0</v>
      </c>
      <c r="AAV45">
        <v>0</v>
      </c>
      <c r="AAW45">
        <v>0</v>
      </c>
      <c r="AAX45">
        <v>0</v>
      </c>
      <c r="AAY45">
        <v>0</v>
      </c>
      <c r="AAZ45">
        <v>0</v>
      </c>
      <c r="ABA45">
        <v>0</v>
      </c>
      <c r="ABB45">
        <v>0</v>
      </c>
      <c r="ABC45">
        <v>0</v>
      </c>
      <c r="ABD45">
        <v>15881.775119300713</v>
      </c>
      <c r="ABE45">
        <v>15881.775119300713</v>
      </c>
      <c r="ABF45">
        <v>48987.951288642245</v>
      </c>
      <c r="ABG45">
        <v>48987.951288642245</v>
      </c>
      <c r="ABH45">
        <v>48987.951288642245</v>
      </c>
      <c r="ABI45">
        <v>48987.951288642245</v>
      </c>
      <c r="ABJ45">
        <v>48987.951288642245</v>
      </c>
      <c r="ABK45">
        <v>111139.50177096063</v>
      </c>
      <c r="ABL45">
        <v>111139.50177096063</v>
      </c>
      <c r="ABM45">
        <v>165860.5901734042</v>
      </c>
      <c r="ABN45">
        <v>191912.57191818304</v>
      </c>
      <c r="ABO45">
        <v>250732.81152149505</v>
      </c>
      <c r="ABQ45">
        <v>619</v>
      </c>
      <c r="ABR45" t="s">
        <v>290</v>
      </c>
      <c r="ABS45">
        <v>0</v>
      </c>
      <c r="ABT45">
        <v>-21411.372928176806</v>
      </c>
      <c r="ABU45">
        <v>-41106.88272928178</v>
      </c>
      <c r="ABV45">
        <v>-59371.437991375707</v>
      </c>
      <c r="ABW45">
        <v>-76117.314913804454</v>
      </c>
      <c r="ABX45">
        <v>-93298.584636216357</v>
      </c>
      <c r="ABY45">
        <v>-109247.71187282099</v>
      </c>
      <c r="ABZ45">
        <v>-124319.63711141239</v>
      </c>
      <c r="ACA45">
        <v>-138899.78696079031</v>
      </c>
      <c r="ACB45">
        <v>-152952.40047925437</v>
      </c>
      <c r="ACC45">
        <v>-166440.18959629891</v>
      </c>
      <c r="ACD45">
        <v>-180278.66123038658</v>
      </c>
      <c r="ACE45">
        <v>-191539.35963111764</v>
      </c>
      <c r="ACG45">
        <v>619</v>
      </c>
      <c r="ACH45" t="s">
        <v>290</v>
      </c>
      <c r="ACI45">
        <v>1044</v>
      </c>
      <c r="ACJ45">
        <v>16692</v>
      </c>
      <c r="ACK45">
        <v>6.2544931703810203E-2</v>
      </c>
      <c r="ACM45">
        <v>619</v>
      </c>
      <c r="ACN45" t="s">
        <v>290</v>
      </c>
      <c r="ACO45">
        <v>28</v>
      </c>
      <c r="ACP45">
        <v>19</v>
      </c>
      <c r="ACQ45">
        <v>19</v>
      </c>
      <c r="ACR45">
        <v>28</v>
      </c>
      <c r="ACS45">
        <v>49</v>
      </c>
      <c r="ACT45">
        <v>39</v>
      </c>
      <c r="ACU45">
        <v>30</v>
      </c>
      <c r="ACV45">
        <v>28</v>
      </c>
      <c r="ACW45">
        <v>16</v>
      </c>
      <c r="ACX45">
        <v>15</v>
      </c>
      <c r="ACY45">
        <v>25</v>
      </c>
      <c r="ACZ45">
        <v>23</v>
      </c>
      <c r="ADA45">
        <v>14</v>
      </c>
      <c r="ADB45">
        <v>12</v>
      </c>
      <c r="ADC45">
        <v>12</v>
      </c>
      <c r="ADD45">
        <v>7</v>
      </c>
      <c r="ADF45">
        <v>619</v>
      </c>
      <c r="ADG45" t="s">
        <v>290</v>
      </c>
      <c r="ADH45">
        <v>26</v>
      </c>
      <c r="ADI45">
        <v>25</v>
      </c>
      <c r="ADJ45">
        <v>20</v>
      </c>
      <c r="ADK45">
        <v>79</v>
      </c>
      <c r="ADL45">
        <v>109</v>
      </c>
      <c r="ADM45">
        <v>65</v>
      </c>
      <c r="ADN45">
        <v>55</v>
      </c>
      <c r="ADO45">
        <v>35</v>
      </c>
      <c r="ADP45">
        <v>22</v>
      </c>
      <c r="ADQ45">
        <v>19</v>
      </c>
      <c r="ADR45">
        <v>18</v>
      </c>
      <c r="ADS45">
        <v>23</v>
      </c>
      <c r="ADT45">
        <v>19</v>
      </c>
      <c r="ADU45">
        <v>20</v>
      </c>
      <c r="ADV45">
        <v>11</v>
      </c>
      <c r="ADW45">
        <v>12</v>
      </c>
      <c r="ADY45">
        <v>619</v>
      </c>
      <c r="ADZ45" t="s">
        <v>290</v>
      </c>
      <c r="AEA45">
        <v>2</v>
      </c>
      <c r="AEB45">
        <v>-6</v>
      </c>
      <c r="AEC45">
        <v>-1</v>
      </c>
      <c r="AED45">
        <v>-51</v>
      </c>
      <c r="AEE45">
        <v>-60</v>
      </c>
      <c r="AEF45">
        <v>-26</v>
      </c>
      <c r="AEG45">
        <v>-25</v>
      </c>
      <c r="AEH45">
        <v>-7</v>
      </c>
      <c r="AEI45">
        <v>-6</v>
      </c>
      <c r="AEJ45">
        <v>-4</v>
      </c>
      <c r="AEK45">
        <v>7</v>
      </c>
      <c r="AEL45">
        <v>0</v>
      </c>
      <c r="AEM45">
        <v>-5</v>
      </c>
      <c r="AEN45">
        <v>-8</v>
      </c>
      <c r="AEO45">
        <v>1</v>
      </c>
      <c r="AEP45">
        <v>-5</v>
      </c>
      <c r="AER45">
        <v>619</v>
      </c>
      <c r="AES45" t="s">
        <v>290</v>
      </c>
      <c r="AET45">
        <v>7547.3240890192574</v>
      </c>
      <c r="AEU45">
        <v>7648.8835126226595</v>
      </c>
      <c r="AEV45">
        <v>9387.250919207936</v>
      </c>
      <c r="AEW45">
        <v>7669.5854289955378</v>
      </c>
      <c r="AEX45">
        <v>577.8625041665216</v>
      </c>
      <c r="AEY45">
        <v>3535.4838654558675</v>
      </c>
      <c r="AEZ45">
        <v>4513.5933140426423</v>
      </c>
      <c r="AFA45">
        <v>4997.4414210649247</v>
      </c>
      <c r="AFB45">
        <v>5418.1618594161264</v>
      </c>
      <c r="AFC45">
        <v>5944.9661892203094</v>
      </c>
      <c r="AFD45">
        <v>4476.2294920339382</v>
      </c>
      <c r="AFE45">
        <v>4254.7779565016463</v>
      </c>
      <c r="AFF45">
        <v>5089.0051875292975</v>
      </c>
      <c r="AFG45">
        <v>4534.4824959884609</v>
      </c>
      <c r="AFH45">
        <v>4132.5560479010182</v>
      </c>
      <c r="AFI45">
        <v>14252.959499875771</v>
      </c>
      <c r="AFK45">
        <v>619</v>
      </c>
      <c r="AFL45" t="s">
        <v>290</v>
      </c>
      <c r="AFM45">
        <v>12017.246011749339</v>
      </c>
      <c r="AFN45">
        <v>13162.852871486251</v>
      </c>
      <c r="AFO45">
        <v>14541.597790600246</v>
      </c>
      <c r="AFP45">
        <v>9739.0030704430701</v>
      </c>
      <c r="AFQ45">
        <v>3707.8608826025711</v>
      </c>
      <c r="AFR45">
        <v>3604.0440887094419</v>
      </c>
      <c r="AFS45">
        <v>3604.0440887094419</v>
      </c>
      <c r="AFT45">
        <v>3604.0440887094419</v>
      </c>
      <c r="AFU45">
        <v>3604.0440887094419</v>
      </c>
      <c r="AFV45">
        <v>3604.0440887094419</v>
      </c>
      <c r="AFW45">
        <v>3229.1494934653097</v>
      </c>
      <c r="AFX45">
        <v>3229.1494934653097</v>
      </c>
      <c r="AFY45">
        <v>3229.1494934653097</v>
      </c>
      <c r="AFZ45">
        <v>4915.4956261525676</v>
      </c>
      <c r="AGA45">
        <v>4915.4956261525676</v>
      </c>
      <c r="AGB45">
        <v>12072.391240971356</v>
      </c>
      <c r="AGD45">
        <v>619</v>
      </c>
      <c r="AGE45" t="s">
        <v>290</v>
      </c>
      <c r="AGF45">
        <v>-4469.9219227300819</v>
      </c>
      <c r="AGG45">
        <v>-5513.9693588635919</v>
      </c>
      <c r="AGH45">
        <v>-5154.3468713923103</v>
      </c>
      <c r="AGI45">
        <v>-2069.4176414475323</v>
      </c>
      <c r="AGJ45">
        <v>-3129.9983784360493</v>
      </c>
      <c r="AGK45">
        <v>-68.56022325357435</v>
      </c>
      <c r="AGL45">
        <v>909.54922533320041</v>
      </c>
      <c r="AGM45">
        <v>1393.3973323554828</v>
      </c>
      <c r="AGN45">
        <v>1814.1177707066845</v>
      </c>
      <c r="AGO45">
        <v>2340.9221005108675</v>
      </c>
      <c r="AGP45">
        <v>1247.0799985686285</v>
      </c>
      <c r="AGQ45">
        <v>1025.6284630363366</v>
      </c>
      <c r="AGR45">
        <v>1859.8556940639878</v>
      </c>
      <c r="AGS45">
        <v>-381.01313016410677</v>
      </c>
      <c r="AGT45">
        <v>-782.93957825154939</v>
      </c>
      <c r="AGU45">
        <v>2180.5682589044154</v>
      </c>
    </row>
    <row r="46" spans="1:879" x14ac:dyDescent="0.25">
      <c r="A46">
        <v>14</v>
      </c>
      <c r="B46">
        <v>635</v>
      </c>
      <c r="C46" t="s">
        <v>291</v>
      </c>
      <c r="D46">
        <v>48</v>
      </c>
      <c r="E46">
        <v>36</v>
      </c>
      <c r="F46">
        <v>35</v>
      </c>
      <c r="G46">
        <v>34</v>
      </c>
      <c r="H46">
        <v>34</v>
      </c>
      <c r="I46">
        <v>33</v>
      </c>
      <c r="J46">
        <v>33</v>
      </c>
      <c r="K46">
        <v>32</v>
      </c>
      <c r="L46">
        <v>32</v>
      </c>
      <c r="M46">
        <v>32</v>
      </c>
      <c r="N46">
        <v>31</v>
      </c>
      <c r="O46">
        <v>31</v>
      </c>
      <c r="P46">
        <v>31</v>
      </c>
      <c r="R46">
        <v>635</v>
      </c>
      <c r="S46" t="s">
        <v>291</v>
      </c>
      <c r="T46">
        <v>252</v>
      </c>
      <c r="U46">
        <v>251</v>
      </c>
      <c r="V46">
        <v>246</v>
      </c>
      <c r="W46">
        <v>230</v>
      </c>
      <c r="X46">
        <v>211</v>
      </c>
      <c r="Y46">
        <v>206</v>
      </c>
      <c r="Z46">
        <v>195</v>
      </c>
      <c r="AA46">
        <v>192</v>
      </c>
      <c r="AB46">
        <v>190</v>
      </c>
      <c r="AC46">
        <v>188</v>
      </c>
      <c r="AD46">
        <v>187</v>
      </c>
      <c r="AE46">
        <v>185</v>
      </c>
      <c r="AF46">
        <v>183</v>
      </c>
      <c r="AH46">
        <v>635</v>
      </c>
      <c r="AI46" t="s">
        <v>291</v>
      </c>
      <c r="AJ46">
        <v>76</v>
      </c>
      <c r="AK46">
        <v>56</v>
      </c>
      <c r="AL46">
        <v>49</v>
      </c>
      <c r="AM46">
        <v>58</v>
      </c>
      <c r="AN46">
        <v>58</v>
      </c>
      <c r="AO46">
        <v>47</v>
      </c>
      <c r="AP46">
        <v>52</v>
      </c>
      <c r="AQ46">
        <v>43</v>
      </c>
      <c r="AR46">
        <v>43</v>
      </c>
      <c r="AS46">
        <v>41</v>
      </c>
      <c r="AT46">
        <v>41</v>
      </c>
      <c r="AU46">
        <v>41</v>
      </c>
      <c r="AV46">
        <v>41</v>
      </c>
      <c r="AX46">
        <v>635</v>
      </c>
      <c r="AY46" t="s">
        <v>291</v>
      </c>
      <c r="AZ46">
        <v>437</v>
      </c>
      <c r="BA46">
        <v>431</v>
      </c>
      <c r="BB46">
        <v>419</v>
      </c>
      <c r="BC46">
        <v>393</v>
      </c>
      <c r="BD46">
        <v>376</v>
      </c>
      <c r="BE46">
        <v>373</v>
      </c>
      <c r="BF46">
        <v>356</v>
      </c>
      <c r="BG46">
        <v>335</v>
      </c>
      <c r="BH46">
        <v>321</v>
      </c>
      <c r="BI46">
        <v>315</v>
      </c>
      <c r="BJ46">
        <v>298</v>
      </c>
      <c r="BK46">
        <v>282</v>
      </c>
      <c r="BL46">
        <v>276</v>
      </c>
      <c r="BN46">
        <v>635</v>
      </c>
      <c r="BO46" t="s">
        <v>291</v>
      </c>
      <c r="BP46">
        <v>238</v>
      </c>
      <c r="BQ46">
        <v>234</v>
      </c>
      <c r="BR46">
        <v>230</v>
      </c>
      <c r="BS46">
        <v>229</v>
      </c>
      <c r="BT46">
        <v>226</v>
      </c>
      <c r="BU46">
        <v>221</v>
      </c>
      <c r="BV46">
        <v>210</v>
      </c>
      <c r="BW46">
        <v>208</v>
      </c>
      <c r="BX46">
        <v>203</v>
      </c>
      <c r="BY46">
        <v>190</v>
      </c>
      <c r="BZ46">
        <v>176</v>
      </c>
      <c r="CA46">
        <v>177</v>
      </c>
      <c r="CB46">
        <v>174</v>
      </c>
      <c r="CD46">
        <v>635</v>
      </c>
      <c r="CE46" t="s">
        <v>291</v>
      </c>
      <c r="CF46">
        <v>220</v>
      </c>
      <c r="CG46">
        <v>226</v>
      </c>
      <c r="CH46">
        <v>213</v>
      </c>
      <c r="CI46">
        <v>212</v>
      </c>
      <c r="CJ46">
        <v>210</v>
      </c>
      <c r="CK46">
        <v>204</v>
      </c>
      <c r="CL46">
        <v>206</v>
      </c>
      <c r="CM46">
        <v>205</v>
      </c>
      <c r="CN46">
        <v>199</v>
      </c>
      <c r="CO46">
        <v>191</v>
      </c>
      <c r="CP46">
        <v>191</v>
      </c>
      <c r="CQ46">
        <v>185</v>
      </c>
      <c r="CR46">
        <v>174</v>
      </c>
      <c r="CT46">
        <v>635</v>
      </c>
      <c r="CU46" t="s">
        <v>291</v>
      </c>
      <c r="CV46">
        <v>199</v>
      </c>
      <c r="CW46">
        <v>192</v>
      </c>
      <c r="CX46">
        <v>191</v>
      </c>
      <c r="CY46">
        <v>190</v>
      </c>
      <c r="CZ46">
        <v>194</v>
      </c>
      <c r="DA46">
        <v>188</v>
      </c>
      <c r="DB46">
        <v>184</v>
      </c>
      <c r="DC46">
        <v>188</v>
      </c>
      <c r="DD46">
        <v>184</v>
      </c>
      <c r="DE46">
        <v>184</v>
      </c>
      <c r="DF46">
        <v>187</v>
      </c>
      <c r="DG46">
        <v>183</v>
      </c>
      <c r="DH46">
        <v>180</v>
      </c>
      <c r="DJ46">
        <v>635</v>
      </c>
      <c r="DK46" t="s">
        <v>291</v>
      </c>
      <c r="DL46">
        <v>3156</v>
      </c>
      <c r="DM46">
        <v>3104</v>
      </c>
      <c r="DN46">
        <v>3060</v>
      </c>
      <c r="DO46">
        <v>2998</v>
      </c>
      <c r="DP46">
        <v>2962</v>
      </c>
      <c r="DQ46">
        <v>2923</v>
      </c>
      <c r="DR46">
        <v>2876</v>
      </c>
      <c r="DS46">
        <v>2830</v>
      </c>
      <c r="DT46">
        <v>2798</v>
      </c>
      <c r="DU46">
        <v>2746</v>
      </c>
      <c r="DV46">
        <v>2709</v>
      </c>
      <c r="DW46">
        <v>2678</v>
      </c>
      <c r="DX46">
        <v>2638</v>
      </c>
      <c r="DZ46">
        <v>635</v>
      </c>
      <c r="EA46" t="s">
        <v>291</v>
      </c>
      <c r="EB46">
        <v>1019</v>
      </c>
      <c r="EC46">
        <v>1039</v>
      </c>
      <c r="ED46">
        <v>1053</v>
      </c>
      <c r="EE46">
        <v>1049</v>
      </c>
      <c r="EF46">
        <v>1039</v>
      </c>
      <c r="EG46">
        <v>1031</v>
      </c>
      <c r="EH46">
        <v>1036</v>
      </c>
      <c r="EI46">
        <v>1022</v>
      </c>
      <c r="EJ46">
        <v>1008</v>
      </c>
      <c r="EK46">
        <v>1027</v>
      </c>
      <c r="EL46">
        <v>1035</v>
      </c>
      <c r="EM46">
        <v>1033</v>
      </c>
      <c r="EN46">
        <v>1046</v>
      </c>
      <c r="EP46">
        <v>635</v>
      </c>
      <c r="EQ46" t="s">
        <v>291</v>
      </c>
      <c r="ER46">
        <v>612</v>
      </c>
      <c r="ES46">
        <v>620</v>
      </c>
      <c r="ET46">
        <v>620</v>
      </c>
      <c r="EU46">
        <v>662</v>
      </c>
      <c r="EV46">
        <v>679</v>
      </c>
      <c r="EW46">
        <v>708</v>
      </c>
      <c r="EX46">
        <v>731</v>
      </c>
      <c r="EY46">
        <v>775</v>
      </c>
      <c r="EZ46">
        <v>793</v>
      </c>
      <c r="FA46">
        <v>824</v>
      </c>
      <c r="FB46">
        <v>831</v>
      </c>
      <c r="FC46">
        <v>848</v>
      </c>
      <c r="FD46">
        <v>860</v>
      </c>
      <c r="FF46">
        <v>635</v>
      </c>
      <c r="FG46" t="s">
        <v>291</v>
      </c>
      <c r="FH46">
        <v>242</v>
      </c>
      <c r="FI46">
        <v>247</v>
      </c>
      <c r="FJ46">
        <v>259</v>
      </c>
      <c r="FK46">
        <v>264</v>
      </c>
      <c r="FL46">
        <v>277</v>
      </c>
      <c r="FM46">
        <v>282</v>
      </c>
      <c r="FN46">
        <v>288</v>
      </c>
      <c r="FO46">
        <v>293</v>
      </c>
      <c r="FP46">
        <v>309</v>
      </c>
      <c r="FQ46">
        <v>301</v>
      </c>
      <c r="FR46">
        <v>316</v>
      </c>
      <c r="FS46">
        <v>324</v>
      </c>
      <c r="FT46">
        <v>333</v>
      </c>
      <c r="FV46">
        <v>635</v>
      </c>
      <c r="FW46" t="s">
        <v>291</v>
      </c>
      <c r="FX46">
        <v>6499</v>
      </c>
      <c r="FY46">
        <v>6436</v>
      </c>
      <c r="FZ46">
        <v>6375</v>
      </c>
      <c r="GA46">
        <v>6319</v>
      </c>
      <c r="GB46">
        <v>6266</v>
      </c>
      <c r="GC46">
        <v>6216</v>
      </c>
      <c r="GD46">
        <v>6167</v>
      </c>
      <c r="GE46">
        <v>6123</v>
      </c>
      <c r="GF46">
        <v>6080</v>
      </c>
      <c r="GG46">
        <v>6039</v>
      </c>
      <c r="GH46">
        <v>6002</v>
      </c>
      <c r="GI46">
        <v>5967</v>
      </c>
      <c r="GJ46">
        <v>5936</v>
      </c>
      <c r="GL46">
        <v>635</v>
      </c>
      <c r="GM46" t="s">
        <v>291</v>
      </c>
      <c r="GN46">
        <v>66</v>
      </c>
      <c r="GO46">
        <v>69</v>
      </c>
      <c r="GP46">
        <v>62</v>
      </c>
      <c r="GQ46">
        <v>76</v>
      </c>
      <c r="GR46">
        <v>76</v>
      </c>
      <c r="GS46">
        <v>67</v>
      </c>
      <c r="GT46">
        <v>82</v>
      </c>
      <c r="GU46">
        <v>70</v>
      </c>
      <c r="GV46">
        <v>89</v>
      </c>
      <c r="GW46">
        <v>83</v>
      </c>
      <c r="GX46">
        <v>98</v>
      </c>
      <c r="GY46">
        <v>69</v>
      </c>
      <c r="GZ46">
        <v>81</v>
      </c>
      <c r="HA46">
        <v>89</v>
      </c>
      <c r="HB46">
        <v>101</v>
      </c>
      <c r="HC46">
        <v>86</v>
      </c>
      <c r="HD46">
        <v>89</v>
      </c>
      <c r="HE46">
        <v>86</v>
      </c>
      <c r="HF46">
        <v>81</v>
      </c>
      <c r="HG46">
        <v>83</v>
      </c>
      <c r="HH46">
        <v>52</v>
      </c>
      <c r="HI46">
        <v>52</v>
      </c>
      <c r="HJ46">
        <v>45</v>
      </c>
      <c r="HK46">
        <v>63</v>
      </c>
      <c r="HL46">
        <v>38</v>
      </c>
      <c r="HM46">
        <v>59</v>
      </c>
      <c r="HN46">
        <v>46</v>
      </c>
      <c r="HO46">
        <v>60</v>
      </c>
      <c r="HP46">
        <v>36</v>
      </c>
      <c r="HQ46">
        <v>50</v>
      </c>
      <c r="HR46">
        <v>64</v>
      </c>
      <c r="HS46">
        <v>78</v>
      </c>
      <c r="HT46">
        <v>73</v>
      </c>
      <c r="HU46">
        <v>68</v>
      </c>
      <c r="HV46">
        <v>67</v>
      </c>
      <c r="HW46">
        <v>70</v>
      </c>
      <c r="HX46">
        <v>60</v>
      </c>
      <c r="HY46">
        <v>72</v>
      </c>
      <c r="HZ46">
        <v>67</v>
      </c>
      <c r="IA46">
        <v>74</v>
      </c>
      <c r="IB46">
        <v>85</v>
      </c>
      <c r="IC46">
        <v>98</v>
      </c>
      <c r="ID46">
        <v>102</v>
      </c>
      <c r="IE46">
        <v>99</v>
      </c>
      <c r="IF46">
        <v>104</v>
      </c>
      <c r="IG46">
        <v>99</v>
      </c>
      <c r="IH46">
        <v>106</v>
      </c>
      <c r="II46">
        <v>111</v>
      </c>
      <c r="IJ46">
        <v>96</v>
      </c>
      <c r="IK46">
        <v>113</v>
      </c>
      <c r="IL46">
        <v>105</v>
      </c>
      <c r="IM46">
        <v>95</v>
      </c>
      <c r="IN46">
        <v>98</v>
      </c>
      <c r="IO46">
        <v>125</v>
      </c>
      <c r="IP46">
        <v>107</v>
      </c>
      <c r="IQ46">
        <v>95</v>
      </c>
      <c r="IR46">
        <v>99</v>
      </c>
      <c r="IS46">
        <v>102</v>
      </c>
      <c r="IT46">
        <v>111</v>
      </c>
      <c r="IU46">
        <v>125</v>
      </c>
      <c r="IV46">
        <v>108</v>
      </c>
      <c r="IW46">
        <v>113</v>
      </c>
      <c r="IX46">
        <v>105</v>
      </c>
      <c r="IY46">
        <v>136</v>
      </c>
      <c r="IZ46">
        <v>99</v>
      </c>
      <c r="JA46">
        <v>88</v>
      </c>
      <c r="JB46">
        <v>95</v>
      </c>
      <c r="JC46">
        <v>54</v>
      </c>
      <c r="JD46">
        <v>109</v>
      </c>
      <c r="JE46">
        <v>74</v>
      </c>
      <c r="JF46">
        <v>75</v>
      </c>
      <c r="JG46">
        <v>88</v>
      </c>
      <c r="JH46">
        <v>81</v>
      </c>
      <c r="JI46">
        <v>74</v>
      </c>
      <c r="JJ46">
        <v>81</v>
      </c>
      <c r="JK46">
        <v>56</v>
      </c>
      <c r="JL46">
        <v>60</v>
      </c>
      <c r="JM46">
        <v>52</v>
      </c>
      <c r="JN46">
        <v>73</v>
      </c>
      <c r="JO46">
        <v>53</v>
      </c>
      <c r="JP46">
        <v>59</v>
      </c>
      <c r="JQ46">
        <v>55</v>
      </c>
      <c r="JR46">
        <v>65</v>
      </c>
      <c r="JS46">
        <v>42</v>
      </c>
      <c r="JT46">
        <v>36</v>
      </c>
      <c r="JU46">
        <v>39</v>
      </c>
      <c r="JV46">
        <v>26</v>
      </c>
      <c r="JW46">
        <v>23</v>
      </c>
      <c r="JX46">
        <v>27</v>
      </c>
      <c r="JY46">
        <v>26</v>
      </c>
      <c r="JZ46">
        <v>12</v>
      </c>
      <c r="KA46">
        <v>18</v>
      </c>
      <c r="KB46">
        <v>6</v>
      </c>
      <c r="KC46">
        <v>9</v>
      </c>
      <c r="KD46">
        <v>8</v>
      </c>
      <c r="KE46">
        <v>4</v>
      </c>
      <c r="KF46">
        <v>2</v>
      </c>
      <c r="KG46">
        <v>2</v>
      </c>
      <c r="KH46">
        <v>2</v>
      </c>
      <c r="KI46">
        <v>1</v>
      </c>
      <c r="KJ46">
        <v>4</v>
      </c>
      <c r="KL46">
        <v>635</v>
      </c>
      <c r="KM46" t="s">
        <v>291</v>
      </c>
      <c r="KN46">
        <v>48</v>
      </c>
      <c r="KO46">
        <v>41</v>
      </c>
      <c r="KP46">
        <v>56</v>
      </c>
      <c r="KQ46">
        <v>56</v>
      </c>
      <c r="KR46">
        <v>45</v>
      </c>
      <c r="KS46">
        <v>54</v>
      </c>
      <c r="KT46">
        <v>76</v>
      </c>
      <c r="KU46">
        <v>64</v>
      </c>
      <c r="KV46">
        <v>63</v>
      </c>
      <c r="KW46">
        <v>80</v>
      </c>
      <c r="KX46">
        <v>79</v>
      </c>
      <c r="KY46">
        <v>68</v>
      </c>
      <c r="KZ46">
        <v>83</v>
      </c>
      <c r="LA46">
        <v>78</v>
      </c>
      <c r="LB46">
        <v>73</v>
      </c>
      <c r="LC46">
        <v>87</v>
      </c>
      <c r="LD46">
        <v>74</v>
      </c>
      <c r="LE46">
        <v>80</v>
      </c>
      <c r="LF46">
        <v>66</v>
      </c>
      <c r="LG46">
        <v>56</v>
      </c>
      <c r="LH46">
        <v>39</v>
      </c>
      <c r="LI46">
        <v>31</v>
      </c>
      <c r="LJ46">
        <v>37</v>
      </c>
      <c r="LK46">
        <v>36</v>
      </c>
      <c r="LL46">
        <v>38</v>
      </c>
      <c r="LM46">
        <v>41</v>
      </c>
      <c r="LN46">
        <v>50</v>
      </c>
      <c r="LO46">
        <v>41</v>
      </c>
      <c r="LP46">
        <v>51</v>
      </c>
      <c r="LQ46">
        <v>43</v>
      </c>
      <c r="LR46">
        <v>59</v>
      </c>
      <c r="LS46">
        <v>45</v>
      </c>
      <c r="LT46">
        <v>58</v>
      </c>
      <c r="LU46">
        <v>53</v>
      </c>
      <c r="LV46">
        <v>67</v>
      </c>
      <c r="LW46">
        <v>71</v>
      </c>
      <c r="LX46">
        <v>68</v>
      </c>
      <c r="LY46">
        <v>55</v>
      </c>
      <c r="LZ46">
        <v>65</v>
      </c>
      <c r="MA46">
        <v>60</v>
      </c>
      <c r="MB46">
        <v>78</v>
      </c>
      <c r="MC46">
        <v>76</v>
      </c>
      <c r="MD46">
        <v>82</v>
      </c>
      <c r="ME46">
        <v>77</v>
      </c>
      <c r="MF46">
        <v>64</v>
      </c>
      <c r="MG46">
        <v>64</v>
      </c>
      <c r="MH46">
        <v>82</v>
      </c>
      <c r="MI46">
        <v>68</v>
      </c>
      <c r="MJ46">
        <v>76</v>
      </c>
      <c r="MK46">
        <v>81</v>
      </c>
      <c r="ML46">
        <v>91</v>
      </c>
      <c r="MM46">
        <v>108</v>
      </c>
      <c r="MN46">
        <v>89</v>
      </c>
      <c r="MO46">
        <v>114</v>
      </c>
      <c r="MP46">
        <v>96</v>
      </c>
      <c r="MQ46">
        <v>104</v>
      </c>
      <c r="MR46">
        <v>121</v>
      </c>
      <c r="MS46">
        <v>91</v>
      </c>
      <c r="MT46">
        <v>109</v>
      </c>
      <c r="MU46">
        <v>108</v>
      </c>
      <c r="MV46">
        <v>98</v>
      </c>
      <c r="MW46">
        <v>91</v>
      </c>
      <c r="MX46">
        <v>117</v>
      </c>
      <c r="MY46">
        <v>100</v>
      </c>
      <c r="MZ46">
        <v>106</v>
      </c>
      <c r="NA46">
        <v>99</v>
      </c>
      <c r="NB46">
        <v>102</v>
      </c>
      <c r="NC46">
        <v>113</v>
      </c>
      <c r="ND46">
        <v>127</v>
      </c>
      <c r="NE46">
        <v>101</v>
      </c>
      <c r="NF46">
        <v>106</v>
      </c>
      <c r="NG46">
        <v>98</v>
      </c>
      <c r="NH46">
        <v>118</v>
      </c>
      <c r="NI46">
        <v>78</v>
      </c>
      <c r="NJ46">
        <v>77</v>
      </c>
      <c r="NK46">
        <v>83</v>
      </c>
      <c r="NL46">
        <v>50</v>
      </c>
      <c r="NM46">
        <v>82</v>
      </c>
      <c r="NN46">
        <v>64</v>
      </c>
      <c r="NO46">
        <v>61</v>
      </c>
      <c r="NP46">
        <v>59</v>
      </c>
      <c r="NQ46">
        <v>63</v>
      </c>
      <c r="NR46">
        <v>52</v>
      </c>
      <c r="NS46">
        <v>55</v>
      </c>
      <c r="NT46">
        <v>43</v>
      </c>
      <c r="NU46">
        <v>36</v>
      </c>
      <c r="NV46">
        <v>21</v>
      </c>
      <c r="NW46">
        <v>40</v>
      </c>
      <c r="NX46">
        <v>21</v>
      </c>
      <c r="NY46">
        <v>27</v>
      </c>
      <c r="NZ46">
        <v>23</v>
      </c>
      <c r="OA46">
        <v>32</v>
      </c>
      <c r="OB46">
        <v>9</v>
      </c>
      <c r="OC46">
        <v>13</v>
      </c>
      <c r="OD46">
        <v>7</v>
      </c>
      <c r="OE46">
        <v>4</v>
      </c>
      <c r="OF46">
        <v>4</v>
      </c>
      <c r="OG46">
        <v>3</v>
      </c>
      <c r="OH46">
        <v>2</v>
      </c>
      <c r="OI46">
        <v>0</v>
      </c>
      <c r="OJ46">
        <v>0</v>
      </c>
      <c r="OL46">
        <v>635</v>
      </c>
      <c r="OM46" t="s">
        <v>291</v>
      </c>
      <c r="ON46">
        <v>31</v>
      </c>
      <c r="OO46">
        <v>34</v>
      </c>
      <c r="OP46">
        <v>35</v>
      </c>
      <c r="OQ46">
        <v>36</v>
      </c>
      <c r="OR46">
        <v>38</v>
      </c>
      <c r="OS46">
        <v>40</v>
      </c>
      <c r="OT46">
        <v>41</v>
      </c>
      <c r="OU46">
        <v>42</v>
      </c>
      <c r="OV46">
        <v>43</v>
      </c>
      <c r="OW46">
        <v>45</v>
      </c>
      <c r="OX46">
        <v>46</v>
      </c>
      <c r="OY46">
        <v>46</v>
      </c>
      <c r="OZ46">
        <v>54</v>
      </c>
      <c r="PA46">
        <v>51</v>
      </c>
      <c r="PB46">
        <v>61</v>
      </c>
      <c r="PC46">
        <v>62</v>
      </c>
      <c r="PD46">
        <v>53</v>
      </c>
      <c r="PE46">
        <v>55</v>
      </c>
      <c r="PF46">
        <v>66</v>
      </c>
      <c r="PG46">
        <v>49</v>
      </c>
      <c r="PH46">
        <v>37</v>
      </c>
      <c r="PI46">
        <v>34</v>
      </c>
      <c r="PJ46">
        <v>30</v>
      </c>
      <c r="PK46">
        <v>30</v>
      </c>
      <c r="PL46">
        <v>31</v>
      </c>
      <c r="PM46">
        <v>33</v>
      </c>
      <c r="PN46">
        <v>34</v>
      </c>
      <c r="PO46">
        <v>36</v>
      </c>
      <c r="PP46">
        <v>38</v>
      </c>
      <c r="PQ46">
        <v>39</v>
      </c>
      <c r="PR46">
        <v>41</v>
      </c>
      <c r="PS46">
        <v>45</v>
      </c>
      <c r="PT46">
        <v>46</v>
      </c>
      <c r="PU46">
        <v>50</v>
      </c>
      <c r="PV46">
        <v>51</v>
      </c>
      <c r="PW46">
        <v>52</v>
      </c>
      <c r="PX46">
        <v>55</v>
      </c>
      <c r="PY46">
        <v>57</v>
      </c>
      <c r="PZ46">
        <v>62</v>
      </c>
      <c r="QA46">
        <v>58</v>
      </c>
      <c r="QB46">
        <v>64</v>
      </c>
      <c r="QC46">
        <v>58</v>
      </c>
      <c r="QD46">
        <v>65</v>
      </c>
      <c r="QE46">
        <v>55</v>
      </c>
      <c r="QF46">
        <v>63</v>
      </c>
      <c r="QG46">
        <v>62</v>
      </c>
      <c r="QH46">
        <v>71</v>
      </c>
      <c r="QI46">
        <v>77</v>
      </c>
      <c r="QJ46">
        <v>73</v>
      </c>
      <c r="QK46">
        <v>64</v>
      </c>
      <c r="QL46">
        <v>71</v>
      </c>
      <c r="QM46">
        <v>68</v>
      </c>
      <c r="QN46">
        <v>83</v>
      </c>
      <c r="QO46">
        <v>81</v>
      </c>
      <c r="QP46">
        <v>87</v>
      </c>
      <c r="QQ46">
        <v>85</v>
      </c>
      <c r="QR46">
        <v>74</v>
      </c>
      <c r="QS46">
        <v>71</v>
      </c>
      <c r="QT46">
        <v>86</v>
      </c>
      <c r="QU46">
        <v>75</v>
      </c>
      <c r="QV46">
        <v>84</v>
      </c>
      <c r="QW46">
        <v>88</v>
      </c>
      <c r="QX46">
        <v>97</v>
      </c>
      <c r="QY46">
        <v>112</v>
      </c>
      <c r="QZ46">
        <v>96</v>
      </c>
      <c r="RA46">
        <v>114</v>
      </c>
      <c r="RB46">
        <v>102</v>
      </c>
      <c r="RC46">
        <v>107</v>
      </c>
      <c r="RD46">
        <v>119</v>
      </c>
      <c r="RE46">
        <v>95</v>
      </c>
      <c r="RF46">
        <v>108</v>
      </c>
      <c r="RG46">
        <v>105</v>
      </c>
      <c r="RH46">
        <v>97</v>
      </c>
      <c r="RI46">
        <v>91</v>
      </c>
      <c r="RJ46">
        <v>108</v>
      </c>
      <c r="RK46">
        <v>91</v>
      </c>
      <c r="RL46">
        <v>95</v>
      </c>
      <c r="RM46">
        <v>88</v>
      </c>
      <c r="RN46">
        <v>88</v>
      </c>
      <c r="RO46">
        <v>92</v>
      </c>
      <c r="RP46">
        <v>100</v>
      </c>
      <c r="RQ46">
        <v>78</v>
      </c>
      <c r="RR46">
        <v>79</v>
      </c>
      <c r="RS46">
        <v>69</v>
      </c>
      <c r="RT46">
        <v>80</v>
      </c>
      <c r="RU46">
        <v>51</v>
      </c>
      <c r="RV46">
        <v>47</v>
      </c>
      <c r="RW46">
        <v>47</v>
      </c>
      <c r="RX46">
        <v>26</v>
      </c>
      <c r="RY46">
        <v>39</v>
      </c>
      <c r="RZ46">
        <v>26</v>
      </c>
      <c r="SA46">
        <v>22</v>
      </c>
      <c r="SB46">
        <v>20</v>
      </c>
      <c r="SC46">
        <v>17</v>
      </c>
      <c r="SD46">
        <v>11</v>
      </c>
      <c r="SE46">
        <v>11</v>
      </c>
      <c r="SF46">
        <v>6</v>
      </c>
      <c r="SG46">
        <v>3</v>
      </c>
      <c r="SH46">
        <v>1</v>
      </c>
      <c r="SI46">
        <v>3</v>
      </c>
      <c r="SJ46">
        <v>3</v>
      </c>
      <c r="SL46">
        <v>635</v>
      </c>
      <c r="SM46" t="s">
        <v>291</v>
      </c>
      <c r="SN46">
        <v>0</v>
      </c>
      <c r="SO46">
        <v>-32677.796584089883</v>
      </c>
      <c r="SP46">
        <v>-64318.202800430867</v>
      </c>
      <c r="SQ46">
        <v>-93365.133097399637</v>
      </c>
      <c r="SR46">
        <v>-120855.97784274507</v>
      </c>
      <c r="SS46">
        <v>-146790.73703646718</v>
      </c>
      <c r="ST46">
        <v>-172206.80104631485</v>
      </c>
      <c r="SU46">
        <v>-195029.3891367903</v>
      </c>
      <c r="SV46">
        <v>-217333.28204339131</v>
      </c>
      <c r="SW46">
        <v>-238599.78458224345</v>
      </c>
      <c r="SX46">
        <v>-257791.50638559781</v>
      </c>
      <c r="SY46">
        <v>-275945.83782120328</v>
      </c>
      <c r="SZ46">
        <v>-292025.38852131099</v>
      </c>
      <c r="TA46">
        <v>0</v>
      </c>
      <c r="TB46">
        <v>-209748.07017543862</v>
      </c>
      <c r="TC46">
        <v>-296751.22807017545</v>
      </c>
      <c r="TD46">
        <v>-416545.26315789472</v>
      </c>
      <c r="TE46">
        <v>-594638.59649122809</v>
      </c>
      <c r="TF46">
        <v>-699220.70175438595</v>
      </c>
      <c r="TG46">
        <v>-780353.68421052629</v>
      </c>
      <c r="TH46">
        <v>-857399.64912280696</v>
      </c>
      <c r="TI46">
        <v>-876146.31578947359</v>
      </c>
      <c r="TJ46">
        <v>-903682.45614035078</v>
      </c>
      <c r="TK46">
        <v>-922429.12280701741</v>
      </c>
      <c r="TL46">
        <v>-941175.78947368404</v>
      </c>
      <c r="TM46">
        <v>-959922.45614035067</v>
      </c>
      <c r="TN46">
        <v>0</v>
      </c>
      <c r="TO46">
        <v>-74325.252525252508</v>
      </c>
      <c r="TP46">
        <v>-284262.02020202024</v>
      </c>
      <c r="TQ46">
        <v>-554209.29292929289</v>
      </c>
      <c r="TR46">
        <v>-759241.61616161605</v>
      </c>
      <c r="TS46">
        <v>-862196.36363636353</v>
      </c>
      <c r="TT46">
        <v>-1129910.7070707069</v>
      </c>
      <c r="TU46">
        <v>-1360462.4242424241</v>
      </c>
      <c r="TV46">
        <v>-1571754.9494949493</v>
      </c>
      <c r="TW46">
        <v>-1791102.02020202</v>
      </c>
      <c r="TX46">
        <v>-2096417.5757575755</v>
      </c>
      <c r="TY46">
        <v>-2268314.5454545449</v>
      </c>
      <c r="TZ46">
        <v>-2401254.5454545449</v>
      </c>
      <c r="UA46">
        <v>0</v>
      </c>
      <c r="UB46">
        <v>-6628.5638446850007</v>
      </c>
      <c r="UC46">
        <v>-21143.459575874767</v>
      </c>
      <c r="UD46">
        <v>-32210.97931114347</v>
      </c>
      <c r="UE46">
        <v>-41053.688773293114</v>
      </c>
      <c r="UF46">
        <v>-53937.487726996093</v>
      </c>
      <c r="UG46">
        <v>-64020.964333122429</v>
      </c>
      <c r="UH46">
        <v>-70041.289027142673</v>
      </c>
      <c r="UI46">
        <v>-81763.461273301451</v>
      </c>
      <c r="UJ46">
        <v>-93263.446299900592</v>
      </c>
      <c r="UK46">
        <v>-97439.895902900927</v>
      </c>
      <c r="UL46">
        <v>-108757.41254836851</v>
      </c>
      <c r="UM46">
        <v>-121846.71906965374</v>
      </c>
      <c r="UN46">
        <v>0</v>
      </c>
      <c r="UO46">
        <v>-19354.349494199028</v>
      </c>
      <c r="UP46">
        <v>-29810.291477311774</v>
      </c>
      <c r="UQ46">
        <v>-21646.203218589068</v>
      </c>
      <c r="UR46">
        <v>-18136.231507442753</v>
      </c>
      <c r="US46">
        <v>-20362.604586163743</v>
      </c>
      <c r="UT46">
        <v>-19047.378920471041</v>
      </c>
      <c r="UU46">
        <v>-3876.325608846324</v>
      </c>
      <c r="UV46">
        <v>13695.513570401861</v>
      </c>
      <c r="UW46">
        <v>146.28588152574594</v>
      </c>
      <c r="UX46">
        <v>18816.942044862557</v>
      </c>
      <c r="UY46">
        <v>30485.845892933008</v>
      </c>
      <c r="UZ46">
        <v>45046.619346047519</v>
      </c>
      <c r="VA46">
        <v>0</v>
      </c>
      <c r="VB46">
        <v>-62001.387759352052</v>
      </c>
      <c r="VC46">
        <v>-114107.00135768531</v>
      </c>
      <c r="VD46">
        <v>-138739.15584929008</v>
      </c>
      <c r="VE46">
        <v>-185533.76221761346</v>
      </c>
      <c r="VF46">
        <v>-218882.97941717191</v>
      </c>
      <c r="VG46">
        <v>-244200.58648695666</v>
      </c>
      <c r="VH46">
        <v>-266635.69727159839</v>
      </c>
      <c r="VI46">
        <v>-293489.37594533752</v>
      </c>
      <c r="VJ46">
        <v>-305371.18785673496</v>
      </c>
      <c r="VK46">
        <v>-326765.72432352742</v>
      </c>
      <c r="VL46">
        <v>-350761.42779028288</v>
      </c>
      <c r="VM46">
        <v>-361257.2754609164</v>
      </c>
      <c r="VN46">
        <v>0</v>
      </c>
      <c r="VO46">
        <v>97295.501101353919</v>
      </c>
      <c r="VP46">
        <v>238833.66860763764</v>
      </c>
      <c r="VQ46">
        <v>431886.40715641825</v>
      </c>
      <c r="VR46">
        <v>622881.19932181574</v>
      </c>
      <c r="VS46">
        <v>768837.13572545303</v>
      </c>
      <c r="VT46">
        <v>915658.24082784425</v>
      </c>
      <c r="VU46">
        <v>1107723.2696746646</v>
      </c>
      <c r="VV46">
        <v>1331545.7847434799</v>
      </c>
      <c r="VW46">
        <v>1364379.3904976766</v>
      </c>
      <c r="VX46">
        <v>1557480.6269715177</v>
      </c>
      <c r="VY46">
        <v>1700229.8615666695</v>
      </c>
      <c r="VZ46">
        <v>1848857.9165208563</v>
      </c>
      <c r="WA46">
        <v>0</v>
      </c>
      <c r="WB46">
        <v>-82695.382368340972</v>
      </c>
      <c r="WC46">
        <v>-161411.34279405954</v>
      </c>
      <c r="WD46">
        <v>-238219.62030696543</v>
      </c>
      <c r="WE46">
        <v>-299428.51981173235</v>
      </c>
      <c r="WF46">
        <v>-364294.11811897747</v>
      </c>
      <c r="WG46">
        <v>-432136.74810763483</v>
      </c>
      <c r="WH46">
        <v>-487787.59514149837</v>
      </c>
      <c r="WI46">
        <v>-537419.21035478578</v>
      </c>
      <c r="WJ46">
        <v>-612649.9729915678</v>
      </c>
      <c r="WK46">
        <v>-655472.78029244498</v>
      </c>
      <c r="WL46">
        <v>-691883.67630290531</v>
      </c>
      <c r="WM46">
        <v>-732838.31304699345</v>
      </c>
      <c r="WN46">
        <v>0</v>
      </c>
      <c r="WO46">
        <v>-390135.30165000417</v>
      </c>
      <c r="WP46">
        <v>-732969.87766992021</v>
      </c>
      <c r="WQ46">
        <v>-1063049.240714157</v>
      </c>
      <c r="WR46">
        <v>-1396007.1934838551</v>
      </c>
      <c r="WS46">
        <v>-1596847.8565510728</v>
      </c>
      <c r="WT46">
        <v>-1926218.6293478883</v>
      </c>
      <c r="WU46">
        <v>-2133509.0998764429</v>
      </c>
      <c r="WV46">
        <v>-2232665.2965873573</v>
      </c>
      <c r="WW46">
        <v>-2580143.1916936152</v>
      </c>
      <c r="WX46">
        <v>-2780019.0364526836</v>
      </c>
      <c r="WY46">
        <v>-2906122.9819313856</v>
      </c>
      <c r="WZ46">
        <v>-2975240.1618268667</v>
      </c>
      <c r="XA46">
        <v>635</v>
      </c>
      <c r="XB46" t="s">
        <v>291</v>
      </c>
      <c r="XC46">
        <v>0</v>
      </c>
      <c r="XD46">
        <v>0</v>
      </c>
      <c r="XE46">
        <v>0</v>
      </c>
      <c r="XF46">
        <v>0</v>
      </c>
      <c r="XG46">
        <v>0</v>
      </c>
      <c r="XH46">
        <v>0</v>
      </c>
      <c r="XI46">
        <v>0</v>
      </c>
      <c r="XJ46">
        <v>0</v>
      </c>
      <c r="XK46">
        <v>0</v>
      </c>
      <c r="XL46">
        <v>0</v>
      </c>
      <c r="XM46">
        <v>0</v>
      </c>
      <c r="XN46">
        <v>0</v>
      </c>
      <c r="XO46">
        <v>0</v>
      </c>
      <c r="XP46">
        <v>0</v>
      </c>
      <c r="XQ46">
        <v>0</v>
      </c>
      <c r="XR46">
        <v>0</v>
      </c>
      <c r="XS46">
        <v>0</v>
      </c>
      <c r="XT46">
        <v>0</v>
      </c>
      <c r="XU46">
        <v>0</v>
      </c>
      <c r="XV46">
        <v>0</v>
      </c>
      <c r="XW46">
        <v>0</v>
      </c>
      <c r="XX46">
        <v>0</v>
      </c>
      <c r="XY46">
        <v>0</v>
      </c>
      <c r="XZ46">
        <v>0</v>
      </c>
      <c r="YA46">
        <v>0</v>
      </c>
      <c r="YB46">
        <v>0</v>
      </c>
      <c r="YC46">
        <v>0</v>
      </c>
      <c r="YD46">
        <v>0</v>
      </c>
      <c r="YE46">
        <v>0</v>
      </c>
      <c r="YF46">
        <v>0</v>
      </c>
      <c r="YG46">
        <v>0</v>
      </c>
      <c r="YH46">
        <v>0</v>
      </c>
      <c r="YI46">
        <v>0</v>
      </c>
      <c r="YJ46">
        <v>0</v>
      </c>
      <c r="YK46">
        <v>0</v>
      </c>
      <c r="YL46">
        <v>0</v>
      </c>
      <c r="YM46">
        <v>0</v>
      </c>
      <c r="YN46">
        <v>0</v>
      </c>
      <c r="YO46">
        <v>0</v>
      </c>
      <c r="YP46">
        <v>0</v>
      </c>
      <c r="YQ46">
        <v>0</v>
      </c>
      <c r="YR46">
        <v>0</v>
      </c>
      <c r="YS46">
        <v>0</v>
      </c>
      <c r="YT46">
        <v>0</v>
      </c>
      <c r="YU46">
        <v>0</v>
      </c>
      <c r="YV46">
        <v>0</v>
      </c>
      <c r="YW46">
        <v>0</v>
      </c>
      <c r="YX46">
        <v>0</v>
      </c>
      <c r="YY46">
        <v>0</v>
      </c>
      <c r="YZ46">
        <v>0</v>
      </c>
      <c r="ZA46">
        <v>0</v>
      </c>
      <c r="ZB46">
        <v>0</v>
      </c>
      <c r="ZC46">
        <v>0</v>
      </c>
      <c r="ZD46">
        <v>0</v>
      </c>
      <c r="ZE46">
        <v>0</v>
      </c>
      <c r="ZF46">
        <v>8164.0882587227061</v>
      </c>
      <c r="ZG46">
        <v>11674.05996986902</v>
      </c>
      <c r="ZH46">
        <v>11674.05996986902</v>
      </c>
      <c r="ZI46">
        <v>12989.285635561724</v>
      </c>
      <c r="ZJ46">
        <v>28160.338947186443</v>
      </c>
      <c r="ZK46">
        <v>45732.178126434628</v>
      </c>
      <c r="ZL46">
        <v>45732.178126434628</v>
      </c>
      <c r="ZM46">
        <v>64402.834289771439</v>
      </c>
      <c r="ZN46">
        <v>76071.738137841894</v>
      </c>
      <c r="ZO46">
        <v>90632.511590956405</v>
      </c>
      <c r="ZP46">
        <v>0</v>
      </c>
      <c r="ZQ46">
        <v>0</v>
      </c>
      <c r="ZR46">
        <v>0</v>
      </c>
      <c r="ZS46">
        <v>0</v>
      </c>
      <c r="ZT46">
        <v>0</v>
      </c>
      <c r="ZU46">
        <v>0</v>
      </c>
      <c r="ZV46">
        <v>0</v>
      </c>
      <c r="ZW46">
        <v>0</v>
      </c>
      <c r="ZX46">
        <v>0</v>
      </c>
      <c r="ZY46">
        <v>0</v>
      </c>
      <c r="ZZ46">
        <v>0</v>
      </c>
      <c r="AAA46">
        <v>0</v>
      </c>
      <c r="AAB46">
        <v>0</v>
      </c>
      <c r="AAC46">
        <v>0</v>
      </c>
      <c r="AAD46">
        <v>97295.501101353919</v>
      </c>
      <c r="AAE46">
        <v>238833.66860763764</v>
      </c>
      <c r="AAF46">
        <v>431886.40715641825</v>
      </c>
      <c r="AAG46">
        <v>622881.19932181574</v>
      </c>
      <c r="AAH46">
        <v>768837.13572545303</v>
      </c>
      <c r="AAI46">
        <v>915658.24082784425</v>
      </c>
      <c r="AAJ46">
        <v>1107723.2696746646</v>
      </c>
      <c r="AAK46">
        <v>1331545.7847434799</v>
      </c>
      <c r="AAL46">
        <v>1364379.3904976766</v>
      </c>
      <c r="AAM46">
        <v>1557480.6269715177</v>
      </c>
      <c r="AAN46">
        <v>1700229.8615666695</v>
      </c>
      <c r="AAO46">
        <v>1848857.9165208563</v>
      </c>
      <c r="AAP46">
        <v>0</v>
      </c>
      <c r="AAQ46">
        <v>0</v>
      </c>
      <c r="AAR46">
        <v>0</v>
      </c>
      <c r="AAS46">
        <v>0</v>
      </c>
      <c r="AAT46">
        <v>0</v>
      </c>
      <c r="AAU46">
        <v>0</v>
      </c>
      <c r="AAV46">
        <v>0</v>
      </c>
      <c r="AAW46">
        <v>0</v>
      </c>
      <c r="AAX46">
        <v>0</v>
      </c>
      <c r="AAY46">
        <v>0</v>
      </c>
      <c r="AAZ46">
        <v>0</v>
      </c>
      <c r="ABA46">
        <v>0</v>
      </c>
      <c r="ABB46">
        <v>0</v>
      </c>
      <c r="ABC46">
        <v>0</v>
      </c>
      <c r="ABD46">
        <v>97295.501101353919</v>
      </c>
      <c r="ABE46">
        <v>238833.66860763764</v>
      </c>
      <c r="ABF46">
        <v>440050.49541514093</v>
      </c>
      <c r="ABG46">
        <v>634555.25929168472</v>
      </c>
      <c r="ABH46">
        <v>780511.19569532201</v>
      </c>
      <c r="ABI46">
        <v>928647.52646340593</v>
      </c>
      <c r="ABJ46">
        <v>1135883.6086218511</v>
      </c>
      <c r="ABK46">
        <v>1377277.9628699145</v>
      </c>
      <c r="ABL46">
        <v>1410111.5686241111</v>
      </c>
      <c r="ABM46">
        <v>1621883.4612612892</v>
      </c>
      <c r="ABN46">
        <v>1776301.5997045115</v>
      </c>
      <c r="ABO46">
        <v>1939490.4281118128</v>
      </c>
      <c r="ABQ46">
        <v>635</v>
      </c>
      <c r="ABR46" t="s">
        <v>291</v>
      </c>
      <c r="ABS46">
        <v>0</v>
      </c>
      <c r="ABT46">
        <v>-24368.648068933679</v>
      </c>
      <c r="ABU46">
        <v>-48671.138953414353</v>
      </c>
      <c r="ABV46">
        <v>-72625.490667612394</v>
      </c>
      <c r="ABW46">
        <v>-95692.671164183295</v>
      </c>
      <c r="ABX46">
        <v>-116963.96717801815</v>
      </c>
      <c r="ABY46">
        <v>-139700.61316411136</v>
      </c>
      <c r="ABZ46">
        <v>-160288.16192499889</v>
      </c>
      <c r="ACA46">
        <v>-180644.03016299379</v>
      </c>
      <c r="ACB46">
        <v>-200616.08824239791</v>
      </c>
      <c r="ACC46">
        <v>-219992.15694921993</v>
      </c>
      <c r="ACD46">
        <v>-237873.43257314799</v>
      </c>
      <c r="ACE46">
        <v>-253848.17850298039</v>
      </c>
      <c r="ACG46">
        <v>635</v>
      </c>
      <c r="ACH46" t="s">
        <v>291</v>
      </c>
      <c r="ACI46">
        <v>2398</v>
      </c>
      <c r="ACJ46">
        <v>42912</v>
      </c>
      <c r="ACK46">
        <v>5.5881804623415361E-2</v>
      </c>
      <c r="ACM46">
        <v>635</v>
      </c>
      <c r="ACN46" t="s">
        <v>291</v>
      </c>
      <c r="ACO46">
        <v>83</v>
      </c>
      <c r="ACP46">
        <v>46</v>
      </c>
      <c r="ACQ46">
        <v>22</v>
      </c>
      <c r="ACR46">
        <v>59</v>
      </c>
      <c r="ACS46">
        <v>136</v>
      </c>
      <c r="ACT46">
        <v>122</v>
      </c>
      <c r="ACU46">
        <v>94</v>
      </c>
      <c r="ACV46">
        <v>55</v>
      </c>
      <c r="ACW46">
        <v>43</v>
      </c>
      <c r="ACX46">
        <v>41</v>
      </c>
      <c r="ACY46">
        <v>56</v>
      </c>
      <c r="ACZ46">
        <v>46</v>
      </c>
      <c r="ADA46">
        <v>51</v>
      </c>
      <c r="ADB46">
        <v>35</v>
      </c>
      <c r="ADC46">
        <v>16</v>
      </c>
      <c r="ADD46">
        <v>11</v>
      </c>
      <c r="ADF46">
        <v>635</v>
      </c>
      <c r="ADG46" t="s">
        <v>291</v>
      </c>
      <c r="ADH46">
        <v>59</v>
      </c>
      <c r="ADI46">
        <v>40</v>
      </c>
      <c r="ADJ46">
        <v>31</v>
      </c>
      <c r="ADK46">
        <v>128</v>
      </c>
      <c r="ADL46">
        <v>199</v>
      </c>
      <c r="ADM46">
        <v>111</v>
      </c>
      <c r="ADN46">
        <v>88</v>
      </c>
      <c r="ADO46">
        <v>56</v>
      </c>
      <c r="ADP46">
        <v>49</v>
      </c>
      <c r="ADQ46">
        <v>39</v>
      </c>
      <c r="ADR46">
        <v>54</v>
      </c>
      <c r="ADS46">
        <v>47</v>
      </c>
      <c r="ADT46">
        <v>36</v>
      </c>
      <c r="ADU46">
        <v>43</v>
      </c>
      <c r="ADV46">
        <v>22</v>
      </c>
      <c r="ADW46">
        <v>24</v>
      </c>
      <c r="ADY46">
        <v>635</v>
      </c>
      <c r="ADZ46" t="s">
        <v>291</v>
      </c>
      <c r="AEA46">
        <v>24</v>
      </c>
      <c r="AEB46">
        <v>6</v>
      </c>
      <c r="AEC46">
        <v>-9</v>
      </c>
      <c r="AED46">
        <v>-69</v>
      </c>
      <c r="AEE46">
        <v>-63</v>
      </c>
      <c r="AEF46">
        <v>11</v>
      </c>
      <c r="AEG46">
        <v>6</v>
      </c>
      <c r="AEH46">
        <v>-1</v>
      </c>
      <c r="AEI46">
        <v>-6</v>
      </c>
      <c r="AEJ46">
        <v>2</v>
      </c>
      <c r="AEK46">
        <v>2</v>
      </c>
      <c r="AEL46">
        <v>-1</v>
      </c>
      <c r="AEM46">
        <v>15</v>
      </c>
      <c r="AEN46">
        <v>-8</v>
      </c>
      <c r="AEO46">
        <v>-6</v>
      </c>
      <c r="AEP46">
        <v>-13</v>
      </c>
      <c r="AER46">
        <v>635</v>
      </c>
      <c r="AES46" t="s">
        <v>291</v>
      </c>
      <c r="AET46">
        <v>6956.1155029329839</v>
      </c>
      <c r="AEU46">
        <v>6889.9698668874889</v>
      </c>
      <c r="AEV46">
        <v>8452.2798733033542</v>
      </c>
      <c r="AEW46">
        <v>6221.4735162804418</v>
      </c>
      <c r="AEX46">
        <v>1002.8931758162751</v>
      </c>
      <c r="AEY46">
        <v>3145.2627224329381</v>
      </c>
      <c r="AEZ46">
        <v>3958.0168361916458</v>
      </c>
      <c r="AFA46">
        <v>4431.9386799298582</v>
      </c>
      <c r="AFB46">
        <v>4568.2802301406673</v>
      </c>
      <c r="AFC46">
        <v>5749.1748380228355</v>
      </c>
      <c r="AFD46">
        <v>4782.6859210774246</v>
      </c>
      <c r="AFE46">
        <v>4210.8104649571142</v>
      </c>
      <c r="AFF46">
        <v>4193.9228598072386</v>
      </c>
      <c r="AFG46">
        <v>4146.4164960273483</v>
      </c>
      <c r="AFH46">
        <v>3803.8762854416791</v>
      </c>
      <c r="AFI46">
        <v>14185.679596376274</v>
      </c>
      <c r="AFK46">
        <v>635</v>
      </c>
      <c r="AFL46" t="s">
        <v>291</v>
      </c>
      <c r="AFM46">
        <v>13580.695028561549</v>
      </c>
      <c r="AFN46">
        <v>12654.721614812903</v>
      </c>
      <c r="AFO46">
        <v>13696.938169389829</v>
      </c>
      <c r="AFP46">
        <v>8335.1839828498742</v>
      </c>
      <c r="AFQ46">
        <v>3671.2735113485205</v>
      </c>
      <c r="AFR46">
        <v>3570.9560510310607</v>
      </c>
      <c r="AFS46">
        <v>3570.9560510310607</v>
      </c>
      <c r="AFT46">
        <v>3570.9560510310607</v>
      </c>
      <c r="AFU46">
        <v>3570.9560510310607</v>
      </c>
      <c r="AFV46">
        <v>3570.9560510310607</v>
      </c>
      <c r="AFW46">
        <v>3205.8369478749291</v>
      </c>
      <c r="AFX46">
        <v>3205.8369478749291</v>
      </c>
      <c r="AFY46">
        <v>3205.8369478749291</v>
      </c>
      <c r="AFZ46">
        <v>4616.0970563480123</v>
      </c>
      <c r="AGA46">
        <v>4616.0970563480123</v>
      </c>
      <c r="AGB46">
        <v>13902.526093119068</v>
      </c>
      <c r="AGD46">
        <v>635</v>
      </c>
      <c r="AGE46" t="s">
        <v>291</v>
      </c>
      <c r="AGF46">
        <v>-6624.5795256285655</v>
      </c>
      <c r="AGG46">
        <v>-5764.7517479254138</v>
      </c>
      <c r="AGH46">
        <v>-5244.6582960864744</v>
      </c>
      <c r="AGI46">
        <v>-2113.7104665694324</v>
      </c>
      <c r="AGJ46">
        <v>-2668.3803355322452</v>
      </c>
      <c r="AGK46">
        <v>-425.69332859812266</v>
      </c>
      <c r="AGL46">
        <v>387.06078516058506</v>
      </c>
      <c r="AGM46">
        <v>860.98262889879743</v>
      </c>
      <c r="AGN46">
        <v>997.32417910960658</v>
      </c>
      <c r="AGO46">
        <v>2178.2187869917748</v>
      </c>
      <c r="AGP46">
        <v>1576.8489732024955</v>
      </c>
      <c r="AGQ46">
        <v>1004.973517082185</v>
      </c>
      <c r="AGR46">
        <v>988.0859119323095</v>
      </c>
      <c r="AGS46">
        <v>-469.68056032066397</v>
      </c>
      <c r="AGT46">
        <v>-812.2207709063332</v>
      </c>
      <c r="AGU46">
        <v>283.15350325720647</v>
      </c>
    </row>
    <row r="47" spans="1:879" x14ac:dyDescent="0.25">
      <c r="A47">
        <v>15</v>
      </c>
      <c r="B47">
        <v>702</v>
      </c>
      <c r="C47" t="s">
        <v>292</v>
      </c>
      <c r="D47">
        <v>19</v>
      </c>
      <c r="E47">
        <v>22</v>
      </c>
      <c r="F47">
        <v>21</v>
      </c>
      <c r="G47">
        <v>21</v>
      </c>
      <c r="H47">
        <v>20</v>
      </c>
      <c r="I47">
        <v>20</v>
      </c>
      <c r="J47">
        <v>20</v>
      </c>
      <c r="K47">
        <v>19</v>
      </c>
      <c r="L47">
        <v>19</v>
      </c>
      <c r="M47">
        <v>19</v>
      </c>
      <c r="N47">
        <v>18</v>
      </c>
      <c r="O47">
        <v>18</v>
      </c>
      <c r="P47">
        <v>18</v>
      </c>
      <c r="R47">
        <v>702</v>
      </c>
      <c r="S47" t="s">
        <v>292</v>
      </c>
      <c r="T47">
        <v>165</v>
      </c>
      <c r="U47">
        <v>151</v>
      </c>
      <c r="V47">
        <v>140</v>
      </c>
      <c r="W47">
        <v>128</v>
      </c>
      <c r="X47">
        <v>118</v>
      </c>
      <c r="Y47">
        <v>112</v>
      </c>
      <c r="Z47">
        <v>112</v>
      </c>
      <c r="AA47">
        <v>111</v>
      </c>
      <c r="AB47">
        <v>109</v>
      </c>
      <c r="AC47">
        <v>107</v>
      </c>
      <c r="AD47">
        <v>106</v>
      </c>
      <c r="AE47">
        <v>105</v>
      </c>
      <c r="AF47">
        <v>104</v>
      </c>
      <c r="AH47">
        <v>702</v>
      </c>
      <c r="AI47" t="s">
        <v>292</v>
      </c>
      <c r="AJ47">
        <v>23</v>
      </c>
      <c r="AK47">
        <v>35</v>
      </c>
      <c r="AL47">
        <v>36</v>
      </c>
      <c r="AM47">
        <v>35</v>
      </c>
      <c r="AN47">
        <v>34</v>
      </c>
      <c r="AO47">
        <v>29</v>
      </c>
      <c r="AP47">
        <v>24</v>
      </c>
      <c r="AQ47">
        <v>24</v>
      </c>
      <c r="AR47">
        <v>24</v>
      </c>
      <c r="AS47">
        <v>24</v>
      </c>
      <c r="AT47">
        <v>24</v>
      </c>
      <c r="AU47">
        <v>24</v>
      </c>
      <c r="AV47">
        <v>24</v>
      </c>
      <c r="AX47">
        <v>702</v>
      </c>
      <c r="AY47" t="s">
        <v>292</v>
      </c>
      <c r="AZ47">
        <v>237</v>
      </c>
      <c r="BA47">
        <v>217</v>
      </c>
      <c r="BB47">
        <v>218</v>
      </c>
      <c r="BC47">
        <v>223</v>
      </c>
      <c r="BD47">
        <v>220</v>
      </c>
      <c r="BE47">
        <v>216</v>
      </c>
      <c r="BF47">
        <v>210</v>
      </c>
      <c r="BG47">
        <v>208</v>
      </c>
      <c r="BH47">
        <v>199</v>
      </c>
      <c r="BI47">
        <v>188</v>
      </c>
      <c r="BJ47">
        <v>179</v>
      </c>
      <c r="BK47">
        <v>170</v>
      </c>
      <c r="BL47">
        <v>165</v>
      </c>
      <c r="BN47">
        <v>702</v>
      </c>
      <c r="BO47" t="s">
        <v>292</v>
      </c>
      <c r="BP47">
        <v>129</v>
      </c>
      <c r="BQ47">
        <v>131</v>
      </c>
      <c r="BR47">
        <v>125</v>
      </c>
      <c r="BS47">
        <v>121</v>
      </c>
      <c r="BT47">
        <v>116</v>
      </c>
      <c r="BU47">
        <v>120</v>
      </c>
      <c r="BV47">
        <v>123</v>
      </c>
      <c r="BW47">
        <v>112</v>
      </c>
      <c r="BX47">
        <v>108</v>
      </c>
      <c r="BY47">
        <v>109</v>
      </c>
      <c r="BZ47">
        <v>116</v>
      </c>
      <c r="CA47">
        <v>115</v>
      </c>
      <c r="CB47">
        <v>108</v>
      </c>
      <c r="CD47">
        <v>702</v>
      </c>
      <c r="CE47" t="s">
        <v>292</v>
      </c>
      <c r="CF47">
        <v>127</v>
      </c>
      <c r="CG47">
        <v>123</v>
      </c>
      <c r="CH47">
        <v>127</v>
      </c>
      <c r="CI47">
        <v>115</v>
      </c>
      <c r="CJ47">
        <v>118</v>
      </c>
      <c r="CK47">
        <v>115</v>
      </c>
      <c r="CL47">
        <v>108</v>
      </c>
      <c r="CM47">
        <v>106</v>
      </c>
      <c r="CN47">
        <v>111</v>
      </c>
      <c r="CO47">
        <v>112</v>
      </c>
      <c r="CP47">
        <v>102</v>
      </c>
      <c r="CQ47">
        <v>99</v>
      </c>
      <c r="CR47">
        <v>102</v>
      </c>
      <c r="CT47">
        <v>702</v>
      </c>
      <c r="CU47" t="s">
        <v>292</v>
      </c>
      <c r="CV47">
        <v>131</v>
      </c>
      <c r="CW47">
        <v>123</v>
      </c>
      <c r="CX47">
        <v>113</v>
      </c>
      <c r="CY47">
        <v>111</v>
      </c>
      <c r="CZ47">
        <v>108</v>
      </c>
      <c r="DA47">
        <v>103</v>
      </c>
      <c r="DB47">
        <v>102</v>
      </c>
      <c r="DC47">
        <v>105</v>
      </c>
      <c r="DD47">
        <v>101</v>
      </c>
      <c r="DE47">
        <v>99</v>
      </c>
      <c r="DF47">
        <v>100</v>
      </c>
      <c r="DG47">
        <v>101</v>
      </c>
      <c r="DH47">
        <v>99</v>
      </c>
      <c r="DJ47">
        <v>702</v>
      </c>
      <c r="DK47" t="s">
        <v>292</v>
      </c>
      <c r="DL47">
        <v>2002</v>
      </c>
      <c r="DM47">
        <v>1931</v>
      </c>
      <c r="DN47">
        <v>1862</v>
      </c>
      <c r="DO47">
        <v>1807</v>
      </c>
      <c r="DP47">
        <v>1759</v>
      </c>
      <c r="DQ47">
        <v>1712</v>
      </c>
      <c r="DR47">
        <v>1671</v>
      </c>
      <c r="DS47">
        <v>1642</v>
      </c>
      <c r="DT47">
        <v>1603</v>
      </c>
      <c r="DU47">
        <v>1575</v>
      </c>
      <c r="DV47">
        <v>1539</v>
      </c>
      <c r="DW47">
        <v>1509</v>
      </c>
      <c r="DX47">
        <v>1491</v>
      </c>
      <c r="DZ47">
        <v>702</v>
      </c>
      <c r="EA47" t="s">
        <v>292</v>
      </c>
      <c r="EB47">
        <v>826</v>
      </c>
      <c r="EC47">
        <v>843</v>
      </c>
      <c r="ED47">
        <v>848</v>
      </c>
      <c r="EE47">
        <v>815</v>
      </c>
      <c r="EF47">
        <v>805</v>
      </c>
      <c r="EG47">
        <v>799</v>
      </c>
      <c r="EH47">
        <v>784</v>
      </c>
      <c r="EI47">
        <v>757</v>
      </c>
      <c r="EJ47">
        <v>760</v>
      </c>
      <c r="EK47">
        <v>743</v>
      </c>
      <c r="EL47">
        <v>736</v>
      </c>
      <c r="EM47">
        <v>722</v>
      </c>
      <c r="EN47">
        <v>698</v>
      </c>
      <c r="EP47">
        <v>702</v>
      </c>
      <c r="EQ47" t="s">
        <v>292</v>
      </c>
      <c r="ER47">
        <v>511</v>
      </c>
      <c r="ES47">
        <v>497</v>
      </c>
      <c r="ET47">
        <v>505</v>
      </c>
      <c r="EU47">
        <v>552</v>
      </c>
      <c r="EV47">
        <v>558</v>
      </c>
      <c r="EW47">
        <v>569</v>
      </c>
      <c r="EX47">
        <v>577</v>
      </c>
      <c r="EY47">
        <v>608</v>
      </c>
      <c r="EZ47">
        <v>595</v>
      </c>
      <c r="FA47">
        <v>621</v>
      </c>
      <c r="FB47">
        <v>637</v>
      </c>
      <c r="FC47">
        <v>653</v>
      </c>
      <c r="FD47">
        <v>658</v>
      </c>
      <c r="FF47">
        <v>702</v>
      </c>
      <c r="FG47" t="s">
        <v>292</v>
      </c>
      <c r="FH47">
        <v>228</v>
      </c>
      <c r="FI47">
        <v>240</v>
      </c>
      <c r="FJ47">
        <v>241</v>
      </c>
      <c r="FK47">
        <v>237</v>
      </c>
      <c r="FL47">
        <v>244</v>
      </c>
      <c r="FM47">
        <v>245</v>
      </c>
      <c r="FN47">
        <v>254</v>
      </c>
      <c r="FO47">
        <v>241</v>
      </c>
      <c r="FP47">
        <v>256</v>
      </c>
      <c r="FQ47">
        <v>243</v>
      </c>
      <c r="FR47">
        <v>242</v>
      </c>
      <c r="FS47">
        <v>244</v>
      </c>
      <c r="FT47">
        <v>254</v>
      </c>
      <c r="FV47">
        <v>702</v>
      </c>
      <c r="FW47" t="s">
        <v>292</v>
      </c>
      <c r="FX47">
        <v>4398</v>
      </c>
      <c r="FY47">
        <v>4313</v>
      </c>
      <c r="FZ47">
        <v>4236</v>
      </c>
      <c r="GA47">
        <v>4165</v>
      </c>
      <c r="GB47">
        <v>4100</v>
      </c>
      <c r="GC47">
        <v>4040</v>
      </c>
      <c r="GD47">
        <v>3985</v>
      </c>
      <c r="GE47">
        <v>3933</v>
      </c>
      <c r="GF47">
        <v>3885</v>
      </c>
      <c r="GG47">
        <v>3840</v>
      </c>
      <c r="GH47">
        <v>3799</v>
      </c>
      <c r="GI47">
        <v>3760</v>
      </c>
      <c r="GJ47">
        <v>3721</v>
      </c>
      <c r="GL47">
        <v>702</v>
      </c>
      <c r="GM47" t="s">
        <v>292</v>
      </c>
      <c r="GN47">
        <v>28</v>
      </c>
      <c r="GO47">
        <v>35</v>
      </c>
      <c r="GP47">
        <v>34</v>
      </c>
      <c r="GQ47">
        <v>42</v>
      </c>
      <c r="GR47">
        <v>36</v>
      </c>
      <c r="GS47">
        <v>49</v>
      </c>
      <c r="GT47">
        <v>49</v>
      </c>
      <c r="GU47">
        <v>52</v>
      </c>
      <c r="GV47">
        <v>42</v>
      </c>
      <c r="GW47">
        <v>48</v>
      </c>
      <c r="GX47">
        <v>46</v>
      </c>
      <c r="GY47">
        <v>47</v>
      </c>
      <c r="GZ47">
        <v>68</v>
      </c>
      <c r="HA47">
        <v>37</v>
      </c>
      <c r="HB47">
        <v>63</v>
      </c>
      <c r="HC47">
        <v>63</v>
      </c>
      <c r="HD47">
        <v>60</v>
      </c>
      <c r="HE47">
        <v>69</v>
      </c>
      <c r="HF47">
        <v>57</v>
      </c>
      <c r="HG47">
        <v>46</v>
      </c>
      <c r="HH47">
        <v>34</v>
      </c>
      <c r="HI47">
        <v>42</v>
      </c>
      <c r="HJ47">
        <v>31</v>
      </c>
      <c r="HK47">
        <v>33</v>
      </c>
      <c r="HL47">
        <v>31</v>
      </c>
      <c r="HM47">
        <v>48</v>
      </c>
      <c r="HN47">
        <v>43</v>
      </c>
      <c r="HO47">
        <v>50</v>
      </c>
      <c r="HP47">
        <v>26</v>
      </c>
      <c r="HQ47">
        <v>28</v>
      </c>
      <c r="HR47">
        <v>34</v>
      </c>
      <c r="HS47">
        <v>35</v>
      </c>
      <c r="HT47">
        <v>37</v>
      </c>
      <c r="HU47">
        <v>46</v>
      </c>
      <c r="HV47">
        <v>48</v>
      </c>
      <c r="HW47">
        <v>58</v>
      </c>
      <c r="HX47">
        <v>50</v>
      </c>
      <c r="HY47">
        <v>42</v>
      </c>
      <c r="HZ47">
        <v>36</v>
      </c>
      <c r="IA47">
        <v>50</v>
      </c>
      <c r="IB47">
        <v>41</v>
      </c>
      <c r="IC47">
        <v>52</v>
      </c>
      <c r="ID47">
        <v>59</v>
      </c>
      <c r="IE47">
        <v>61</v>
      </c>
      <c r="IF47">
        <v>55</v>
      </c>
      <c r="IG47">
        <v>62</v>
      </c>
      <c r="IH47">
        <v>74</v>
      </c>
      <c r="II47">
        <v>71</v>
      </c>
      <c r="IJ47">
        <v>70</v>
      </c>
      <c r="IK47">
        <v>62</v>
      </c>
      <c r="IL47">
        <v>81</v>
      </c>
      <c r="IM47">
        <v>77</v>
      </c>
      <c r="IN47">
        <v>78</v>
      </c>
      <c r="IO47">
        <v>87</v>
      </c>
      <c r="IP47">
        <v>83</v>
      </c>
      <c r="IQ47">
        <v>86</v>
      </c>
      <c r="IR47">
        <v>94</v>
      </c>
      <c r="IS47">
        <v>80</v>
      </c>
      <c r="IT47">
        <v>72</v>
      </c>
      <c r="IU47">
        <v>93</v>
      </c>
      <c r="IV47">
        <v>103</v>
      </c>
      <c r="IW47">
        <v>90</v>
      </c>
      <c r="IX47">
        <v>82</v>
      </c>
      <c r="IY47">
        <v>124</v>
      </c>
      <c r="IZ47">
        <v>85</v>
      </c>
      <c r="JA47">
        <v>69</v>
      </c>
      <c r="JB47">
        <v>63</v>
      </c>
      <c r="JC47">
        <v>45</v>
      </c>
      <c r="JD47">
        <v>90</v>
      </c>
      <c r="JE47">
        <v>49</v>
      </c>
      <c r="JF47">
        <v>81</v>
      </c>
      <c r="JG47">
        <v>75</v>
      </c>
      <c r="JH47">
        <v>69</v>
      </c>
      <c r="JI47">
        <v>52</v>
      </c>
      <c r="JJ47">
        <v>63</v>
      </c>
      <c r="JK47">
        <v>73</v>
      </c>
      <c r="JL47">
        <v>57</v>
      </c>
      <c r="JM47">
        <v>53</v>
      </c>
      <c r="JN47">
        <v>58</v>
      </c>
      <c r="JO47">
        <v>56</v>
      </c>
      <c r="JP47">
        <v>61</v>
      </c>
      <c r="JQ47">
        <v>62</v>
      </c>
      <c r="JR47">
        <v>48</v>
      </c>
      <c r="JS47">
        <v>53</v>
      </c>
      <c r="JT47">
        <v>49</v>
      </c>
      <c r="JU47">
        <v>38</v>
      </c>
      <c r="JV47">
        <v>35</v>
      </c>
      <c r="JW47">
        <v>22</v>
      </c>
      <c r="JX47">
        <v>16</v>
      </c>
      <c r="JY47">
        <v>16</v>
      </c>
      <c r="JZ47">
        <v>11</v>
      </c>
      <c r="KA47">
        <v>10</v>
      </c>
      <c r="KB47">
        <v>7</v>
      </c>
      <c r="KC47">
        <v>6</v>
      </c>
      <c r="KD47">
        <v>5</v>
      </c>
      <c r="KE47">
        <v>3</v>
      </c>
      <c r="KF47">
        <v>4</v>
      </c>
      <c r="KG47">
        <v>2</v>
      </c>
      <c r="KH47">
        <v>3</v>
      </c>
      <c r="KI47">
        <v>1</v>
      </c>
      <c r="KJ47">
        <v>1</v>
      </c>
      <c r="KL47">
        <v>702</v>
      </c>
      <c r="KM47" t="s">
        <v>292</v>
      </c>
      <c r="KN47">
        <v>19</v>
      </c>
      <c r="KO47">
        <v>27</v>
      </c>
      <c r="KP47">
        <v>33</v>
      </c>
      <c r="KQ47">
        <v>34</v>
      </c>
      <c r="KR47">
        <v>36</v>
      </c>
      <c r="KS47">
        <v>35</v>
      </c>
      <c r="KT47">
        <v>23</v>
      </c>
      <c r="KU47">
        <v>36</v>
      </c>
      <c r="KV47">
        <v>41</v>
      </c>
      <c r="KW47">
        <v>41</v>
      </c>
      <c r="KX47">
        <v>34</v>
      </c>
      <c r="KY47">
        <v>38</v>
      </c>
      <c r="KZ47">
        <v>47</v>
      </c>
      <c r="LA47">
        <v>41</v>
      </c>
      <c r="LB47">
        <v>43</v>
      </c>
      <c r="LC47">
        <v>45</v>
      </c>
      <c r="LD47">
        <v>52</v>
      </c>
      <c r="LE47">
        <v>33</v>
      </c>
      <c r="LF47">
        <v>42</v>
      </c>
      <c r="LG47">
        <v>36</v>
      </c>
      <c r="LH47">
        <v>26</v>
      </c>
      <c r="LI47">
        <v>32</v>
      </c>
      <c r="LJ47">
        <v>16</v>
      </c>
      <c r="LK47">
        <v>21</v>
      </c>
      <c r="LL47">
        <v>26</v>
      </c>
      <c r="LM47">
        <v>16</v>
      </c>
      <c r="LN47">
        <v>20</v>
      </c>
      <c r="LO47">
        <v>24</v>
      </c>
      <c r="LP47">
        <v>36</v>
      </c>
      <c r="LQ47">
        <v>32</v>
      </c>
      <c r="LR47">
        <v>28</v>
      </c>
      <c r="LS47">
        <v>26</v>
      </c>
      <c r="LT47">
        <v>29</v>
      </c>
      <c r="LU47">
        <v>31</v>
      </c>
      <c r="LV47">
        <v>43</v>
      </c>
      <c r="LW47">
        <v>41</v>
      </c>
      <c r="LX47">
        <v>44</v>
      </c>
      <c r="LY47">
        <v>26</v>
      </c>
      <c r="LZ47">
        <v>32</v>
      </c>
      <c r="MA47">
        <v>33</v>
      </c>
      <c r="MB47">
        <v>31</v>
      </c>
      <c r="MC47">
        <v>37</v>
      </c>
      <c r="MD47">
        <v>51</v>
      </c>
      <c r="ME47">
        <v>55</v>
      </c>
      <c r="MF47">
        <v>51</v>
      </c>
      <c r="MG47">
        <v>47</v>
      </c>
      <c r="MH47">
        <v>36</v>
      </c>
      <c r="MI47">
        <v>39</v>
      </c>
      <c r="MJ47">
        <v>53</v>
      </c>
      <c r="MK47">
        <v>34</v>
      </c>
      <c r="ML47">
        <v>64</v>
      </c>
      <c r="MM47">
        <v>69</v>
      </c>
      <c r="MN47">
        <v>59</v>
      </c>
      <c r="MO47">
        <v>55</v>
      </c>
      <c r="MP47">
        <v>71</v>
      </c>
      <c r="MQ47">
        <v>76</v>
      </c>
      <c r="MR47">
        <v>64</v>
      </c>
      <c r="MS47">
        <v>73</v>
      </c>
      <c r="MT47">
        <v>59</v>
      </c>
      <c r="MU47">
        <v>73</v>
      </c>
      <c r="MV47">
        <v>80</v>
      </c>
      <c r="MW47">
        <v>73</v>
      </c>
      <c r="MX47">
        <v>85</v>
      </c>
      <c r="MY47">
        <v>90</v>
      </c>
      <c r="MZ47">
        <v>90</v>
      </c>
      <c r="NA47">
        <v>88</v>
      </c>
      <c r="NB47">
        <v>86</v>
      </c>
      <c r="NC47">
        <v>71</v>
      </c>
      <c r="ND47">
        <v>89</v>
      </c>
      <c r="NE47">
        <v>89</v>
      </c>
      <c r="NF47">
        <v>79</v>
      </c>
      <c r="NG47">
        <v>79</v>
      </c>
      <c r="NH47">
        <v>112</v>
      </c>
      <c r="NI47">
        <v>73</v>
      </c>
      <c r="NJ47">
        <v>60</v>
      </c>
      <c r="NK47">
        <v>53</v>
      </c>
      <c r="NL47">
        <v>39</v>
      </c>
      <c r="NM47">
        <v>76</v>
      </c>
      <c r="NN47">
        <v>36</v>
      </c>
      <c r="NO47">
        <v>67</v>
      </c>
      <c r="NP47">
        <v>52</v>
      </c>
      <c r="NQ47">
        <v>54</v>
      </c>
      <c r="NR47">
        <v>40</v>
      </c>
      <c r="NS47">
        <v>44</v>
      </c>
      <c r="NT47">
        <v>50</v>
      </c>
      <c r="NU47">
        <v>41</v>
      </c>
      <c r="NV47">
        <v>28</v>
      </c>
      <c r="NW47">
        <v>28</v>
      </c>
      <c r="NX47">
        <v>22</v>
      </c>
      <c r="NY47">
        <v>25</v>
      </c>
      <c r="NZ47">
        <v>18</v>
      </c>
      <c r="OA47">
        <v>17</v>
      </c>
      <c r="OB47">
        <v>13</v>
      </c>
      <c r="OC47">
        <v>12</v>
      </c>
      <c r="OD47">
        <v>8</v>
      </c>
      <c r="OE47">
        <v>7</v>
      </c>
      <c r="OF47">
        <v>4</v>
      </c>
      <c r="OG47">
        <v>3</v>
      </c>
      <c r="OH47">
        <v>2</v>
      </c>
      <c r="OI47">
        <v>0</v>
      </c>
      <c r="OJ47">
        <v>0</v>
      </c>
      <c r="OL47">
        <v>702</v>
      </c>
      <c r="OM47" t="s">
        <v>292</v>
      </c>
      <c r="ON47">
        <v>18</v>
      </c>
      <c r="OO47">
        <v>19</v>
      </c>
      <c r="OP47">
        <v>20</v>
      </c>
      <c r="OQ47">
        <v>20</v>
      </c>
      <c r="OR47">
        <v>22</v>
      </c>
      <c r="OS47">
        <v>23</v>
      </c>
      <c r="OT47">
        <v>24</v>
      </c>
      <c r="OU47">
        <v>25</v>
      </c>
      <c r="OV47">
        <v>27</v>
      </c>
      <c r="OW47">
        <v>27</v>
      </c>
      <c r="OX47">
        <v>28</v>
      </c>
      <c r="OY47">
        <v>30</v>
      </c>
      <c r="OZ47">
        <v>28</v>
      </c>
      <c r="PA47">
        <v>33</v>
      </c>
      <c r="PB47">
        <v>37</v>
      </c>
      <c r="PC47">
        <v>38</v>
      </c>
      <c r="PD47">
        <v>37</v>
      </c>
      <c r="PE47">
        <v>37</v>
      </c>
      <c r="PF47">
        <v>28</v>
      </c>
      <c r="PG47">
        <v>26</v>
      </c>
      <c r="PH47">
        <v>21</v>
      </c>
      <c r="PI47">
        <v>19</v>
      </c>
      <c r="PJ47">
        <v>15</v>
      </c>
      <c r="PK47">
        <v>18</v>
      </c>
      <c r="PL47">
        <v>19</v>
      </c>
      <c r="PM47">
        <v>18</v>
      </c>
      <c r="PN47">
        <v>20</v>
      </c>
      <c r="PO47">
        <v>18</v>
      </c>
      <c r="PP47">
        <v>20</v>
      </c>
      <c r="PQ47">
        <v>21</v>
      </c>
      <c r="PR47">
        <v>21</v>
      </c>
      <c r="PS47">
        <v>23</v>
      </c>
      <c r="PT47">
        <v>24</v>
      </c>
      <c r="PU47">
        <v>26</v>
      </c>
      <c r="PV47">
        <v>23</v>
      </c>
      <c r="PW47">
        <v>26</v>
      </c>
      <c r="PX47">
        <v>27</v>
      </c>
      <c r="PY47">
        <v>28</v>
      </c>
      <c r="PZ47">
        <v>29</v>
      </c>
      <c r="QA47">
        <v>32</v>
      </c>
      <c r="QB47">
        <v>33</v>
      </c>
      <c r="QC47">
        <v>34</v>
      </c>
      <c r="QD47">
        <v>31</v>
      </c>
      <c r="QE47">
        <v>32</v>
      </c>
      <c r="QF47">
        <v>34</v>
      </c>
      <c r="QG47">
        <v>34</v>
      </c>
      <c r="QH47">
        <v>41</v>
      </c>
      <c r="QI47">
        <v>40</v>
      </c>
      <c r="QJ47">
        <v>42</v>
      </c>
      <c r="QK47">
        <v>35</v>
      </c>
      <c r="QL47">
        <v>37</v>
      </c>
      <c r="QM47">
        <v>39</v>
      </c>
      <c r="QN47">
        <v>39</v>
      </c>
      <c r="QO47">
        <v>45</v>
      </c>
      <c r="QP47">
        <v>53</v>
      </c>
      <c r="QQ47">
        <v>56</v>
      </c>
      <c r="QR47">
        <v>52</v>
      </c>
      <c r="QS47">
        <v>48</v>
      </c>
      <c r="QT47">
        <v>43</v>
      </c>
      <c r="QU47">
        <v>47</v>
      </c>
      <c r="QV47">
        <v>58</v>
      </c>
      <c r="QW47">
        <v>43</v>
      </c>
      <c r="QX47">
        <v>66</v>
      </c>
      <c r="QY47">
        <v>70</v>
      </c>
      <c r="QZ47">
        <v>64</v>
      </c>
      <c r="RA47">
        <v>62</v>
      </c>
      <c r="RB47">
        <v>72</v>
      </c>
      <c r="RC47">
        <v>76</v>
      </c>
      <c r="RD47">
        <v>67</v>
      </c>
      <c r="RE47">
        <v>74</v>
      </c>
      <c r="RF47">
        <v>60</v>
      </c>
      <c r="RG47">
        <v>71</v>
      </c>
      <c r="RH47">
        <v>72</v>
      </c>
      <c r="RI47">
        <v>69</v>
      </c>
      <c r="RJ47">
        <v>75</v>
      </c>
      <c r="RK47">
        <v>75</v>
      </c>
      <c r="RL47">
        <v>77</v>
      </c>
      <c r="RM47">
        <v>71</v>
      </c>
      <c r="RN47">
        <v>68</v>
      </c>
      <c r="RO47">
        <v>56</v>
      </c>
      <c r="RP47">
        <v>67</v>
      </c>
      <c r="RQ47">
        <v>64</v>
      </c>
      <c r="RR47">
        <v>56</v>
      </c>
      <c r="RS47">
        <v>53</v>
      </c>
      <c r="RT47">
        <v>71</v>
      </c>
      <c r="RU47">
        <v>46</v>
      </c>
      <c r="RV47">
        <v>34</v>
      </c>
      <c r="RW47">
        <v>27</v>
      </c>
      <c r="RX47">
        <v>19</v>
      </c>
      <c r="RY47">
        <v>32</v>
      </c>
      <c r="RZ47">
        <v>13</v>
      </c>
      <c r="SA47">
        <v>21</v>
      </c>
      <c r="SB47">
        <v>16</v>
      </c>
      <c r="SC47">
        <v>13</v>
      </c>
      <c r="SD47">
        <v>8</v>
      </c>
      <c r="SE47">
        <v>7</v>
      </c>
      <c r="SF47">
        <v>8</v>
      </c>
      <c r="SG47">
        <v>3</v>
      </c>
      <c r="SH47">
        <v>3</v>
      </c>
      <c r="SI47">
        <v>1</v>
      </c>
      <c r="SJ47">
        <v>3</v>
      </c>
      <c r="SL47">
        <v>702</v>
      </c>
      <c r="SM47" t="s">
        <v>292</v>
      </c>
      <c r="SN47">
        <v>0</v>
      </c>
      <c r="SO47">
        <v>-52260.118235561597</v>
      </c>
      <c r="SP47">
        <v>-99601.63710777626</v>
      </c>
      <c r="SQ47">
        <v>-143254.20645748064</v>
      </c>
      <c r="SR47">
        <v>-183217.82628467481</v>
      </c>
      <c r="SS47">
        <v>-220107.3215097771</v>
      </c>
      <c r="ST47">
        <v>-253922.69213278755</v>
      </c>
      <c r="SU47">
        <v>-285893.5879945429</v>
      </c>
      <c r="SV47">
        <v>-315405.18417462474</v>
      </c>
      <c r="SW47">
        <v>-343072.30559345149</v>
      </c>
      <c r="SX47">
        <v>-368280.12733060471</v>
      </c>
      <c r="SY47">
        <v>-392258.29922692123</v>
      </c>
      <c r="SZ47">
        <v>-416236.47112323774</v>
      </c>
      <c r="TA47">
        <v>0</v>
      </c>
      <c r="TB47">
        <v>-1369.5652173913113</v>
      </c>
      <c r="TC47">
        <v>-87500.000000000015</v>
      </c>
      <c r="TD47">
        <v>-187630.4347826087</v>
      </c>
      <c r="TE47">
        <v>-280000</v>
      </c>
      <c r="TF47">
        <v>-361565.21739130432</v>
      </c>
      <c r="TG47">
        <v>-396565.21739130432</v>
      </c>
      <c r="TH47">
        <v>-412086.95652173908</v>
      </c>
      <c r="TI47">
        <v>-427608.69565217383</v>
      </c>
      <c r="TJ47">
        <v>-443130.43478260859</v>
      </c>
      <c r="TK47">
        <v>-458652.17391304334</v>
      </c>
      <c r="TL47">
        <v>-466413.04347826075</v>
      </c>
      <c r="TM47">
        <v>-474173.91304347815</v>
      </c>
      <c r="TN47">
        <v>0</v>
      </c>
      <c r="TO47">
        <v>-188257.38995740286</v>
      </c>
      <c r="TP47">
        <v>-227109.28961748633</v>
      </c>
      <c r="TQ47">
        <v>-248794.02779570583</v>
      </c>
      <c r="TR47">
        <v>-319898.79953530396</v>
      </c>
      <c r="TS47">
        <v>-327788.56331483152</v>
      </c>
      <c r="TT47">
        <v>-375820.96295340126</v>
      </c>
      <c r="TU47">
        <v>-509446.92569166556</v>
      </c>
      <c r="TV47">
        <v>-624663.43961103226</v>
      </c>
      <c r="TW47">
        <v>-720776.6877500969</v>
      </c>
      <c r="TX47">
        <v>-766824.53422830347</v>
      </c>
      <c r="TY47">
        <v>-873457.46740673808</v>
      </c>
      <c r="TZ47">
        <v>-984059.50690589903</v>
      </c>
      <c r="UA47">
        <v>0</v>
      </c>
      <c r="UB47">
        <v>-28066.024229287596</v>
      </c>
      <c r="UC47">
        <v>-51584.010698100705</v>
      </c>
      <c r="UD47">
        <v>-74779.446546786989</v>
      </c>
      <c r="UE47">
        <v>-82779.777072569384</v>
      </c>
      <c r="UF47">
        <v>-105536.67763107194</v>
      </c>
      <c r="UG47">
        <v>-124824.29331830307</v>
      </c>
      <c r="UH47">
        <v>-135862.29640740942</v>
      </c>
      <c r="UI47">
        <v>-144551.26960229658</v>
      </c>
      <c r="UJ47">
        <v>-156995.12338842475</v>
      </c>
      <c r="UK47">
        <v>-173620.34200598893</v>
      </c>
      <c r="UL47">
        <v>-184760.751532275</v>
      </c>
      <c r="UM47">
        <v>-193325.72880807606</v>
      </c>
      <c r="UN47">
        <v>0</v>
      </c>
      <c r="UO47">
        <v>-41180.394469173312</v>
      </c>
      <c r="UP47">
        <v>-91066.862376493547</v>
      </c>
      <c r="UQ47">
        <v>-122113.22696693732</v>
      </c>
      <c r="UR47">
        <v>-152095.48721773643</v>
      </c>
      <c r="US47">
        <v>-186748.70627456382</v>
      </c>
      <c r="UT47">
        <v>-207101.28097821891</v>
      </c>
      <c r="UU47">
        <v>-260803.47254233441</v>
      </c>
      <c r="UV47">
        <v>-275283.22381919308</v>
      </c>
      <c r="UW47">
        <v>-319145.61938685447</v>
      </c>
      <c r="UX47">
        <v>-338853.83832985908</v>
      </c>
      <c r="UY47">
        <v>-352875.05020654504</v>
      </c>
      <c r="UZ47">
        <v>-361832.65683150373</v>
      </c>
      <c r="VA47">
        <v>0</v>
      </c>
      <c r="VB47">
        <v>-118176.27378636946</v>
      </c>
      <c r="VC47">
        <v>-230605.08572292086</v>
      </c>
      <c r="VD47">
        <v>-322134.08020064706</v>
      </c>
      <c r="VE47">
        <v>-417622.20679535432</v>
      </c>
      <c r="VF47">
        <v>-506514.71214312839</v>
      </c>
      <c r="VG47">
        <v>-583435.37852479029</v>
      </c>
      <c r="VH47">
        <v>-652696.78067003202</v>
      </c>
      <c r="VI47">
        <v>-721922.4349481652</v>
      </c>
      <c r="VJ47">
        <v>-783262.7930267374</v>
      </c>
      <c r="VK47">
        <v>-833000.22297773801</v>
      </c>
      <c r="VL47">
        <v>-880144.06829875719</v>
      </c>
      <c r="VM47">
        <v>-932159.05875806231</v>
      </c>
      <c r="VN47">
        <v>0</v>
      </c>
      <c r="VO47">
        <v>112569.35021216152</v>
      </c>
      <c r="VP47">
        <v>168240.41763102516</v>
      </c>
      <c r="VQ47">
        <v>298624.86601730972</v>
      </c>
      <c r="VR47">
        <v>409242.46734199941</v>
      </c>
      <c r="VS47">
        <v>467172.0605478767</v>
      </c>
      <c r="VT47">
        <v>609088.84633984172</v>
      </c>
      <c r="VU47">
        <v>550552.28132171161</v>
      </c>
      <c r="VV47">
        <v>693931.52592894167</v>
      </c>
      <c r="VW47">
        <v>622369.98163918348</v>
      </c>
      <c r="VX47">
        <v>675701.73777010001</v>
      </c>
      <c r="VY47">
        <v>761960.46007454582</v>
      </c>
      <c r="VZ47">
        <v>893488.11422019394</v>
      </c>
      <c r="WA47">
        <v>0</v>
      </c>
      <c r="WB47">
        <v>-53185.335040868478</v>
      </c>
      <c r="WC47">
        <v>-107967.9865409848</v>
      </c>
      <c r="WD47">
        <v>-154086.35679756236</v>
      </c>
      <c r="WE47">
        <v>-191285.80523591145</v>
      </c>
      <c r="WF47">
        <v>-229333.32816099198</v>
      </c>
      <c r="WG47">
        <v>-263935.82231237006</v>
      </c>
      <c r="WH47">
        <v>-307590.10079143959</v>
      </c>
      <c r="WI47">
        <v>-336626.59827763116</v>
      </c>
      <c r="WJ47">
        <v>-369826.42400674196</v>
      </c>
      <c r="WK47">
        <v>-396246.51537837548</v>
      </c>
      <c r="WL47">
        <v>-420331.54739159578</v>
      </c>
      <c r="WM47">
        <v>-439736.06925299187</v>
      </c>
      <c r="WN47">
        <v>0</v>
      </c>
      <c r="WO47">
        <v>-369925.75072389317</v>
      </c>
      <c r="WP47">
        <v>-727194.45443273732</v>
      </c>
      <c r="WQ47">
        <v>-954166.913530419</v>
      </c>
      <c r="WR47">
        <v>-1217657.434799551</v>
      </c>
      <c r="WS47">
        <v>-1470422.4658777923</v>
      </c>
      <c r="WT47">
        <v>-1596516.8012713334</v>
      </c>
      <c r="WU47">
        <v>-2013827.8392974515</v>
      </c>
      <c r="WV47">
        <v>-2152129.3201561756</v>
      </c>
      <c r="WW47">
        <v>-2513839.4062957321</v>
      </c>
      <c r="WX47">
        <v>-2659776.0163938128</v>
      </c>
      <c r="WY47">
        <v>-2808279.7674665474</v>
      </c>
      <c r="WZ47">
        <v>-2908035.2905030553</v>
      </c>
      <c r="XA47">
        <v>702</v>
      </c>
      <c r="XB47" t="s">
        <v>292</v>
      </c>
      <c r="XC47">
        <v>0</v>
      </c>
      <c r="XD47">
        <v>0</v>
      </c>
      <c r="XE47">
        <v>0</v>
      </c>
      <c r="XF47">
        <v>0</v>
      </c>
      <c r="XG47">
        <v>0</v>
      </c>
      <c r="XH47">
        <v>0</v>
      </c>
      <c r="XI47">
        <v>0</v>
      </c>
      <c r="XJ47">
        <v>0</v>
      </c>
      <c r="XK47">
        <v>0</v>
      </c>
      <c r="XL47">
        <v>0</v>
      </c>
      <c r="XM47">
        <v>0</v>
      </c>
      <c r="XN47">
        <v>0</v>
      </c>
      <c r="XO47">
        <v>0</v>
      </c>
      <c r="XP47">
        <v>0</v>
      </c>
      <c r="XQ47">
        <v>0</v>
      </c>
      <c r="XR47">
        <v>0</v>
      </c>
      <c r="XS47">
        <v>0</v>
      </c>
      <c r="XT47">
        <v>0</v>
      </c>
      <c r="XU47">
        <v>0</v>
      </c>
      <c r="XV47">
        <v>0</v>
      </c>
      <c r="XW47">
        <v>0</v>
      </c>
      <c r="XX47">
        <v>0</v>
      </c>
      <c r="XY47">
        <v>0</v>
      </c>
      <c r="XZ47">
        <v>0</v>
      </c>
      <c r="YA47">
        <v>0</v>
      </c>
      <c r="YB47">
        <v>0</v>
      </c>
      <c r="YC47">
        <v>0</v>
      </c>
      <c r="YD47">
        <v>0</v>
      </c>
      <c r="YE47">
        <v>0</v>
      </c>
      <c r="YF47">
        <v>0</v>
      </c>
      <c r="YG47">
        <v>0</v>
      </c>
      <c r="YH47">
        <v>0</v>
      </c>
      <c r="YI47">
        <v>0</v>
      </c>
      <c r="YJ47">
        <v>0</v>
      </c>
      <c r="YK47">
        <v>0</v>
      </c>
      <c r="YL47">
        <v>0</v>
      </c>
      <c r="YM47">
        <v>0</v>
      </c>
      <c r="YN47">
        <v>0</v>
      </c>
      <c r="YO47">
        <v>0</v>
      </c>
      <c r="YP47">
        <v>0</v>
      </c>
      <c r="YQ47">
        <v>0</v>
      </c>
      <c r="YR47">
        <v>0</v>
      </c>
      <c r="YS47">
        <v>0</v>
      </c>
      <c r="YT47">
        <v>0</v>
      </c>
      <c r="YU47">
        <v>0</v>
      </c>
      <c r="YV47">
        <v>0</v>
      </c>
      <c r="YW47">
        <v>0</v>
      </c>
      <c r="YX47">
        <v>0</v>
      </c>
      <c r="YY47">
        <v>0</v>
      </c>
      <c r="YZ47">
        <v>0</v>
      </c>
      <c r="ZA47">
        <v>0</v>
      </c>
      <c r="ZB47">
        <v>0</v>
      </c>
      <c r="ZC47">
        <v>0</v>
      </c>
      <c r="ZD47">
        <v>0</v>
      </c>
      <c r="ZE47">
        <v>0</v>
      </c>
      <c r="ZF47">
        <v>0</v>
      </c>
      <c r="ZG47">
        <v>0</v>
      </c>
      <c r="ZH47">
        <v>0</v>
      </c>
      <c r="ZI47">
        <v>0</v>
      </c>
      <c r="ZJ47">
        <v>0</v>
      </c>
      <c r="ZK47">
        <v>0</v>
      </c>
      <c r="ZL47">
        <v>0</v>
      </c>
      <c r="ZM47">
        <v>0</v>
      </c>
      <c r="ZN47">
        <v>0</v>
      </c>
      <c r="ZO47">
        <v>0</v>
      </c>
      <c r="ZP47">
        <v>0</v>
      </c>
      <c r="ZQ47">
        <v>0</v>
      </c>
      <c r="ZR47">
        <v>0</v>
      </c>
      <c r="ZS47">
        <v>0</v>
      </c>
      <c r="ZT47">
        <v>0</v>
      </c>
      <c r="ZU47">
        <v>0</v>
      </c>
      <c r="ZV47">
        <v>0</v>
      </c>
      <c r="ZW47">
        <v>0</v>
      </c>
      <c r="ZX47">
        <v>0</v>
      </c>
      <c r="ZY47">
        <v>0</v>
      </c>
      <c r="ZZ47">
        <v>0</v>
      </c>
      <c r="AAA47">
        <v>0</v>
      </c>
      <c r="AAB47">
        <v>0</v>
      </c>
      <c r="AAC47">
        <v>0</v>
      </c>
      <c r="AAD47">
        <v>112569.35021216152</v>
      </c>
      <c r="AAE47">
        <v>168240.41763102516</v>
      </c>
      <c r="AAF47">
        <v>298624.86601730972</v>
      </c>
      <c r="AAG47">
        <v>409242.46734199941</v>
      </c>
      <c r="AAH47">
        <v>467172.0605478767</v>
      </c>
      <c r="AAI47">
        <v>609088.84633984172</v>
      </c>
      <c r="AAJ47">
        <v>609088.84633984172</v>
      </c>
      <c r="AAK47">
        <v>752468.09094707179</v>
      </c>
      <c r="AAL47">
        <v>752468.09094707179</v>
      </c>
      <c r="AAM47">
        <v>805799.84707798832</v>
      </c>
      <c r="AAN47">
        <v>892058.56938243413</v>
      </c>
      <c r="AAO47">
        <v>1023586.2235280822</v>
      </c>
      <c r="AAP47">
        <v>0</v>
      </c>
      <c r="AAQ47">
        <v>0</v>
      </c>
      <c r="AAR47">
        <v>0</v>
      </c>
      <c r="AAS47">
        <v>0</v>
      </c>
      <c r="AAT47">
        <v>0</v>
      </c>
      <c r="AAU47">
        <v>0</v>
      </c>
      <c r="AAV47">
        <v>0</v>
      </c>
      <c r="AAW47">
        <v>0</v>
      </c>
      <c r="AAX47">
        <v>0</v>
      </c>
      <c r="AAY47">
        <v>0</v>
      </c>
      <c r="AAZ47">
        <v>0</v>
      </c>
      <c r="ABA47">
        <v>0</v>
      </c>
      <c r="ABB47">
        <v>0</v>
      </c>
      <c r="ABC47">
        <v>0</v>
      </c>
      <c r="ABD47">
        <v>112569.35021216152</v>
      </c>
      <c r="ABE47">
        <v>168240.41763102516</v>
      </c>
      <c r="ABF47">
        <v>298624.86601730972</v>
      </c>
      <c r="ABG47">
        <v>409242.46734199941</v>
      </c>
      <c r="ABH47">
        <v>467172.0605478767</v>
      </c>
      <c r="ABI47">
        <v>609088.84633984172</v>
      </c>
      <c r="ABJ47">
        <v>609088.84633984172</v>
      </c>
      <c r="ABK47">
        <v>752468.09094707179</v>
      </c>
      <c r="ABL47">
        <v>752468.09094707179</v>
      </c>
      <c r="ABM47">
        <v>805799.84707798832</v>
      </c>
      <c r="ABN47">
        <v>892058.56938243413</v>
      </c>
      <c r="ABO47">
        <v>1023586.2235280822</v>
      </c>
      <c r="ABQ47">
        <v>702</v>
      </c>
      <c r="ABR47" t="s">
        <v>292</v>
      </c>
      <c r="ABS47">
        <v>0</v>
      </c>
      <c r="ABT47">
        <v>-24105.587745775203</v>
      </c>
      <c r="ABU47">
        <v>-46539.036086888969</v>
      </c>
      <c r="ABV47">
        <v>-67788.866601937625</v>
      </c>
      <c r="ABW47">
        <v>-87727.015992705041</v>
      </c>
      <c r="ABX47">
        <v>-106504.64997678554</v>
      </c>
      <c r="ABY47">
        <v>-124066.6679577106</v>
      </c>
      <c r="ABZ47">
        <v>-141154.28852513482</v>
      </c>
      <c r="ACA47">
        <v>-157349.13284196536</v>
      </c>
      <c r="ACB47">
        <v>-172890.08482588391</v>
      </c>
      <c r="ACC47">
        <v>-187448.59830552951</v>
      </c>
      <c r="ACD47">
        <v>-201640.87697869301</v>
      </c>
      <c r="ACE47">
        <v>-216199.594648964</v>
      </c>
      <c r="ACG47">
        <v>702</v>
      </c>
      <c r="ACH47" t="s">
        <v>292</v>
      </c>
      <c r="ACI47">
        <v>1205</v>
      </c>
      <c r="ACJ47">
        <v>20598</v>
      </c>
      <c r="ACK47">
        <v>5.8500825322846881E-2</v>
      </c>
      <c r="ACM47">
        <v>702</v>
      </c>
      <c r="ACN47" t="s">
        <v>292</v>
      </c>
      <c r="ACO47">
        <v>48</v>
      </c>
      <c r="ACP47">
        <v>27</v>
      </c>
      <c r="ACQ47">
        <v>22</v>
      </c>
      <c r="ACR47">
        <v>47</v>
      </c>
      <c r="ACS47">
        <v>85</v>
      </c>
      <c r="ACT47">
        <v>57</v>
      </c>
      <c r="ACU47">
        <v>49</v>
      </c>
      <c r="ACV47">
        <v>38</v>
      </c>
      <c r="ACW47">
        <v>34</v>
      </c>
      <c r="ACX47">
        <v>34</v>
      </c>
      <c r="ACY47">
        <v>43</v>
      </c>
      <c r="ACZ47">
        <v>20</v>
      </c>
      <c r="ADA47">
        <v>39</v>
      </c>
      <c r="ADB47">
        <v>26</v>
      </c>
      <c r="ADC47">
        <v>12</v>
      </c>
      <c r="ADD47">
        <v>14</v>
      </c>
      <c r="ADF47">
        <v>702</v>
      </c>
      <c r="ADG47" t="s">
        <v>292</v>
      </c>
      <c r="ADH47">
        <v>53</v>
      </c>
      <c r="ADI47">
        <v>48</v>
      </c>
      <c r="ADJ47">
        <v>29</v>
      </c>
      <c r="ADK47">
        <v>113</v>
      </c>
      <c r="ADL47">
        <v>143</v>
      </c>
      <c r="ADM47">
        <v>81</v>
      </c>
      <c r="ADN47">
        <v>74</v>
      </c>
      <c r="ADO47">
        <v>37</v>
      </c>
      <c r="ADP47">
        <v>24</v>
      </c>
      <c r="ADQ47">
        <v>30</v>
      </c>
      <c r="ADR47">
        <v>32</v>
      </c>
      <c r="ADS47">
        <v>24</v>
      </c>
      <c r="ADT47">
        <v>31</v>
      </c>
      <c r="ADU47">
        <v>32</v>
      </c>
      <c r="ADV47">
        <v>15</v>
      </c>
      <c r="ADW47">
        <v>13</v>
      </c>
      <c r="ADY47">
        <v>702</v>
      </c>
      <c r="ADZ47" t="s">
        <v>292</v>
      </c>
      <c r="AEA47">
        <v>-5</v>
      </c>
      <c r="AEB47">
        <v>-21</v>
      </c>
      <c r="AEC47">
        <v>-7</v>
      </c>
      <c r="AED47">
        <v>-66</v>
      </c>
      <c r="AEE47">
        <v>-58</v>
      </c>
      <c r="AEF47">
        <v>-24</v>
      </c>
      <c r="AEG47">
        <v>-25</v>
      </c>
      <c r="AEH47">
        <v>1</v>
      </c>
      <c r="AEI47">
        <v>10</v>
      </c>
      <c r="AEJ47">
        <v>4</v>
      </c>
      <c r="AEK47">
        <v>11</v>
      </c>
      <c r="AEL47">
        <v>-4</v>
      </c>
      <c r="AEM47">
        <v>8</v>
      </c>
      <c r="AEN47">
        <v>-6</v>
      </c>
      <c r="AEO47">
        <v>-3</v>
      </c>
      <c r="AEP47">
        <v>1</v>
      </c>
      <c r="AER47">
        <v>702</v>
      </c>
      <c r="AES47" t="s">
        <v>292</v>
      </c>
      <c r="AET47">
        <v>7425.7422572409323</v>
      </c>
      <c r="AEU47">
        <v>7393.564918088281</v>
      </c>
      <c r="AEV47">
        <v>8932.4315577873786</v>
      </c>
      <c r="AEW47">
        <v>4532.5863862672395</v>
      </c>
      <c r="AEX47">
        <v>1055.2924570963676</v>
      </c>
      <c r="AEY47">
        <v>4652.1304122223892</v>
      </c>
      <c r="AEZ47">
        <v>5803.9188310355194</v>
      </c>
      <c r="AFA47">
        <v>4959.0461491944598</v>
      </c>
      <c r="AFB47">
        <v>6044.961138658583</v>
      </c>
      <c r="AFC47">
        <v>5908.5403102442233</v>
      </c>
      <c r="AFD47">
        <v>5820.8960468004097</v>
      </c>
      <c r="AFE47">
        <v>5677.0731739150697</v>
      </c>
      <c r="AFF47">
        <v>5319.1894641234712</v>
      </c>
      <c r="AFG47">
        <v>4366.2797487349535</v>
      </c>
      <c r="AFH47">
        <v>4077.7649144193101</v>
      </c>
      <c r="AFI47">
        <v>14859.526239628034</v>
      </c>
      <c r="AFK47">
        <v>702</v>
      </c>
      <c r="AFL47" t="s">
        <v>292</v>
      </c>
      <c r="AFM47">
        <v>12379.012319954725</v>
      </c>
      <c r="AFN47">
        <v>13200.506554077068</v>
      </c>
      <c r="AFO47">
        <v>14001.792565231091</v>
      </c>
      <c r="AFP47">
        <v>8642.1452969705242</v>
      </c>
      <c r="AFQ47">
        <v>4226.3714287430066</v>
      </c>
      <c r="AFR47">
        <v>3924.7841271557058</v>
      </c>
      <c r="AFS47">
        <v>3924.7841271557058</v>
      </c>
      <c r="AFT47">
        <v>3924.7841271557058</v>
      </c>
      <c r="AFU47">
        <v>3924.7841271557058</v>
      </c>
      <c r="AFV47">
        <v>3924.7841271557058</v>
      </c>
      <c r="AFW47">
        <v>3239.437482049349</v>
      </c>
      <c r="AFX47">
        <v>3239.437482049349</v>
      </c>
      <c r="AFY47">
        <v>3239.437482049349</v>
      </c>
      <c r="AFZ47">
        <v>4833.4227988290195</v>
      </c>
      <c r="AGA47">
        <v>4833.4227988290195</v>
      </c>
      <c r="AGB47">
        <v>15789.817437620595</v>
      </c>
      <c r="AGD47">
        <v>702</v>
      </c>
      <c r="AGE47" t="s">
        <v>292</v>
      </c>
      <c r="AGF47">
        <v>-4953.2700627137929</v>
      </c>
      <c r="AGG47">
        <v>-5806.9416359887873</v>
      </c>
      <c r="AGH47">
        <v>-5069.3610074437129</v>
      </c>
      <c r="AGI47">
        <v>-4109.5589107032847</v>
      </c>
      <c r="AGJ47">
        <v>-3171.0789716466388</v>
      </c>
      <c r="AGK47">
        <v>727.34628506668332</v>
      </c>
      <c r="AGL47">
        <v>1879.1347038798135</v>
      </c>
      <c r="AGM47">
        <v>1034.2620220387539</v>
      </c>
      <c r="AGN47">
        <v>2120.1770115028771</v>
      </c>
      <c r="AGO47">
        <v>1983.7561830885174</v>
      </c>
      <c r="AGP47">
        <v>2581.4585647510607</v>
      </c>
      <c r="AGQ47">
        <v>2437.6356918657207</v>
      </c>
      <c r="AGR47">
        <v>2079.7519820741222</v>
      </c>
      <c r="AGS47">
        <v>-467.14305009406598</v>
      </c>
      <c r="AGT47">
        <v>-755.65788440970937</v>
      </c>
      <c r="AGU47">
        <v>-930.29119799256114</v>
      </c>
    </row>
    <row r="48" spans="1:879" x14ac:dyDescent="0.25">
      <c r="A48">
        <v>16</v>
      </c>
      <c r="B48">
        <v>790</v>
      </c>
      <c r="C48" t="s">
        <v>293</v>
      </c>
      <c r="D48">
        <v>187</v>
      </c>
      <c r="E48">
        <v>166</v>
      </c>
      <c r="F48">
        <v>162</v>
      </c>
      <c r="G48">
        <v>158</v>
      </c>
      <c r="H48">
        <v>154</v>
      </c>
      <c r="I48">
        <v>152</v>
      </c>
      <c r="J48">
        <v>149</v>
      </c>
      <c r="K48">
        <v>147</v>
      </c>
      <c r="L48">
        <v>145</v>
      </c>
      <c r="M48">
        <v>143</v>
      </c>
      <c r="N48">
        <v>142</v>
      </c>
      <c r="O48">
        <v>140</v>
      </c>
      <c r="P48">
        <v>139</v>
      </c>
      <c r="R48">
        <v>790</v>
      </c>
      <c r="S48" t="s">
        <v>293</v>
      </c>
      <c r="T48">
        <v>1088</v>
      </c>
      <c r="U48">
        <v>1052</v>
      </c>
      <c r="V48">
        <v>994</v>
      </c>
      <c r="W48">
        <v>941</v>
      </c>
      <c r="X48">
        <v>895</v>
      </c>
      <c r="Y48">
        <v>854</v>
      </c>
      <c r="Z48">
        <v>824</v>
      </c>
      <c r="AA48">
        <v>811</v>
      </c>
      <c r="AB48">
        <v>798</v>
      </c>
      <c r="AC48">
        <v>787</v>
      </c>
      <c r="AD48">
        <v>777</v>
      </c>
      <c r="AE48">
        <v>769</v>
      </c>
      <c r="AF48">
        <v>761</v>
      </c>
      <c r="AH48">
        <v>790</v>
      </c>
      <c r="AI48" t="s">
        <v>293</v>
      </c>
      <c r="AJ48">
        <v>264</v>
      </c>
      <c r="AK48">
        <v>230</v>
      </c>
      <c r="AL48">
        <v>231</v>
      </c>
      <c r="AM48">
        <v>223</v>
      </c>
      <c r="AN48">
        <v>215</v>
      </c>
      <c r="AO48">
        <v>206</v>
      </c>
      <c r="AP48">
        <v>194</v>
      </c>
      <c r="AQ48">
        <v>176</v>
      </c>
      <c r="AR48">
        <v>174</v>
      </c>
      <c r="AS48">
        <v>171</v>
      </c>
      <c r="AT48">
        <v>168</v>
      </c>
      <c r="AU48">
        <v>166</v>
      </c>
      <c r="AV48">
        <v>164</v>
      </c>
      <c r="AX48">
        <v>790</v>
      </c>
      <c r="AY48" t="s">
        <v>293</v>
      </c>
      <c r="AZ48">
        <v>1617</v>
      </c>
      <c r="BA48">
        <v>1597</v>
      </c>
      <c r="BB48">
        <v>1548</v>
      </c>
      <c r="BC48">
        <v>1522</v>
      </c>
      <c r="BD48">
        <v>1474</v>
      </c>
      <c r="BE48">
        <v>1431</v>
      </c>
      <c r="BF48">
        <v>1391</v>
      </c>
      <c r="BG48">
        <v>1324</v>
      </c>
      <c r="BH48">
        <v>1270</v>
      </c>
      <c r="BI48">
        <v>1212</v>
      </c>
      <c r="BJ48">
        <v>1160</v>
      </c>
      <c r="BK48">
        <v>1114</v>
      </c>
      <c r="BL48">
        <v>1077</v>
      </c>
      <c r="BN48">
        <v>790</v>
      </c>
      <c r="BO48" t="s">
        <v>293</v>
      </c>
      <c r="BP48">
        <v>821</v>
      </c>
      <c r="BQ48">
        <v>810</v>
      </c>
      <c r="BR48">
        <v>828</v>
      </c>
      <c r="BS48">
        <v>836</v>
      </c>
      <c r="BT48">
        <v>826</v>
      </c>
      <c r="BU48">
        <v>807</v>
      </c>
      <c r="BV48">
        <v>795</v>
      </c>
      <c r="BW48">
        <v>787</v>
      </c>
      <c r="BX48">
        <v>761</v>
      </c>
      <c r="BY48">
        <v>748</v>
      </c>
      <c r="BZ48">
        <v>711</v>
      </c>
      <c r="CA48">
        <v>695</v>
      </c>
      <c r="CB48">
        <v>668</v>
      </c>
      <c r="CD48">
        <v>790</v>
      </c>
      <c r="CE48" t="s">
        <v>293</v>
      </c>
      <c r="CF48">
        <v>825</v>
      </c>
      <c r="CG48">
        <v>822</v>
      </c>
      <c r="CH48">
        <v>804</v>
      </c>
      <c r="CI48">
        <v>785</v>
      </c>
      <c r="CJ48">
        <v>780</v>
      </c>
      <c r="CK48">
        <v>797</v>
      </c>
      <c r="CL48">
        <v>803</v>
      </c>
      <c r="CM48">
        <v>795</v>
      </c>
      <c r="CN48">
        <v>777</v>
      </c>
      <c r="CO48">
        <v>766</v>
      </c>
      <c r="CP48">
        <v>763</v>
      </c>
      <c r="CQ48">
        <v>739</v>
      </c>
      <c r="CR48">
        <v>725</v>
      </c>
      <c r="CT48">
        <v>790</v>
      </c>
      <c r="CU48" t="s">
        <v>293</v>
      </c>
      <c r="CV48">
        <v>1021</v>
      </c>
      <c r="CW48">
        <v>1001</v>
      </c>
      <c r="CX48">
        <v>972</v>
      </c>
      <c r="CY48">
        <v>952</v>
      </c>
      <c r="CZ48">
        <v>952</v>
      </c>
      <c r="DA48">
        <v>921</v>
      </c>
      <c r="DB48">
        <v>904</v>
      </c>
      <c r="DC48">
        <v>915</v>
      </c>
      <c r="DD48">
        <v>929</v>
      </c>
      <c r="DE48">
        <v>921</v>
      </c>
      <c r="DF48">
        <v>924</v>
      </c>
      <c r="DG48">
        <v>926</v>
      </c>
      <c r="DH48">
        <v>916</v>
      </c>
      <c r="DJ48">
        <v>790</v>
      </c>
      <c r="DK48" t="s">
        <v>293</v>
      </c>
      <c r="DL48">
        <v>11818</v>
      </c>
      <c r="DM48">
        <v>11601</v>
      </c>
      <c r="DN48">
        <v>11419</v>
      </c>
      <c r="DO48">
        <v>11246</v>
      </c>
      <c r="DP48">
        <v>11081</v>
      </c>
      <c r="DQ48">
        <v>10952</v>
      </c>
      <c r="DR48">
        <v>10782</v>
      </c>
      <c r="DS48">
        <v>10645</v>
      </c>
      <c r="DT48">
        <v>10506</v>
      </c>
      <c r="DU48">
        <v>10377</v>
      </c>
      <c r="DV48">
        <v>10265</v>
      </c>
      <c r="DW48">
        <v>10153</v>
      </c>
      <c r="DX48">
        <v>10058</v>
      </c>
      <c r="DZ48">
        <v>790</v>
      </c>
      <c r="EA48" t="s">
        <v>293</v>
      </c>
      <c r="EB48">
        <v>3857</v>
      </c>
      <c r="EC48">
        <v>3955</v>
      </c>
      <c r="ED48">
        <v>3941</v>
      </c>
      <c r="EE48">
        <v>3900</v>
      </c>
      <c r="EF48">
        <v>3834</v>
      </c>
      <c r="EG48">
        <v>3784</v>
      </c>
      <c r="EH48">
        <v>3733</v>
      </c>
      <c r="EI48">
        <v>3686</v>
      </c>
      <c r="EJ48">
        <v>3647</v>
      </c>
      <c r="EK48">
        <v>3568</v>
      </c>
      <c r="EL48">
        <v>3521</v>
      </c>
      <c r="EM48">
        <v>3476</v>
      </c>
      <c r="EN48">
        <v>3446</v>
      </c>
      <c r="EP48">
        <v>790</v>
      </c>
      <c r="EQ48" t="s">
        <v>293</v>
      </c>
      <c r="ER48">
        <v>2144</v>
      </c>
      <c r="ES48">
        <v>2169</v>
      </c>
      <c r="ET48">
        <v>2257</v>
      </c>
      <c r="EU48">
        <v>2373</v>
      </c>
      <c r="EV48">
        <v>2497</v>
      </c>
      <c r="EW48">
        <v>2597</v>
      </c>
      <c r="EX48">
        <v>2708</v>
      </c>
      <c r="EY48">
        <v>2846</v>
      </c>
      <c r="EZ48">
        <v>2913</v>
      </c>
      <c r="FA48">
        <v>3088</v>
      </c>
      <c r="FB48">
        <v>3179</v>
      </c>
      <c r="FC48">
        <v>3261</v>
      </c>
      <c r="FD48">
        <v>3266</v>
      </c>
      <c r="FF48">
        <v>790</v>
      </c>
      <c r="FG48" t="s">
        <v>293</v>
      </c>
      <c r="FH48">
        <v>1009</v>
      </c>
      <c r="FI48">
        <v>1007</v>
      </c>
      <c r="FJ48">
        <v>1030</v>
      </c>
      <c r="FK48">
        <v>1041</v>
      </c>
      <c r="FL48">
        <v>1070</v>
      </c>
      <c r="FM48">
        <v>1090</v>
      </c>
      <c r="FN48">
        <v>1133</v>
      </c>
      <c r="FO48">
        <v>1113</v>
      </c>
      <c r="FP48">
        <v>1162</v>
      </c>
      <c r="FQ48">
        <v>1141</v>
      </c>
      <c r="FR48">
        <v>1157</v>
      </c>
      <c r="FS48">
        <v>1178</v>
      </c>
      <c r="FT48">
        <v>1255</v>
      </c>
      <c r="FV48">
        <v>790</v>
      </c>
      <c r="FW48" t="s">
        <v>293</v>
      </c>
      <c r="FX48">
        <v>24651</v>
      </c>
      <c r="FY48">
        <v>24410</v>
      </c>
      <c r="FZ48">
        <v>24186</v>
      </c>
      <c r="GA48">
        <v>23977</v>
      </c>
      <c r="GB48">
        <v>23778</v>
      </c>
      <c r="GC48">
        <v>23591</v>
      </c>
      <c r="GD48">
        <v>23416</v>
      </c>
      <c r="GE48">
        <v>23245</v>
      </c>
      <c r="GF48">
        <v>23082</v>
      </c>
      <c r="GG48">
        <v>22922</v>
      </c>
      <c r="GH48">
        <v>22767</v>
      </c>
      <c r="GI48">
        <v>22617</v>
      </c>
      <c r="GJ48">
        <v>22475</v>
      </c>
      <c r="GL48">
        <v>790</v>
      </c>
      <c r="GM48" t="s">
        <v>293</v>
      </c>
      <c r="GN48">
        <v>243</v>
      </c>
      <c r="GO48">
        <v>248</v>
      </c>
      <c r="GP48">
        <v>264</v>
      </c>
      <c r="GQ48">
        <v>272</v>
      </c>
      <c r="GR48">
        <v>256</v>
      </c>
      <c r="GS48">
        <v>263</v>
      </c>
      <c r="GT48">
        <v>293</v>
      </c>
      <c r="GU48">
        <v>262</v>
      </c>
      <c r="GV48">
        <v>302</v>
      </c>
      <c r="GW48">
        <v>291</v>
      </c>
      <c r="GX48">
        <v>323</v>
      </c>
      <c r="GY48">
        <v>286</v>
      </c>
      <c r="GZ48">
        <v>295</v>
      </c>
      <c r="HA48">
        <v>317</v>
      </c>
      <c r="HB48">
        <v>322</v>
      </c>
      <c r="HC48">
        <v>339</v>
      </c>
      <c r="HD48">
        <v>311</v>
      </c>
      <c r="HE48">
        <v>343</v>
      </c>
      <c r="HF48">
        <v>314</v>
      </c>
      <c r="HG48">
        <v>291</v>
      </c>
      <c r="HH48">
        <v>256</v>
      </c>
      <c r="HI48">
        <v>257</v>
      </c>
      <c r="HJ48">
        <v>199</v>
      </c>
      <c r="HK48">
        <v>194</v>
      </c>
      <c r="HL48">
        <v>228</v>
      </c>
      <c r="HM48">
        <v>216</v>
      </c>
      <c r="HN48">
        <v>266</v>
      </c>
      <c r="HO48">
        <v>227</v>
      </c>
      <c r="HP48">
        <v>221</v>
      </c>
      <c r="HQ48">
        <v>215</v>
      </c>
      <c r="HR48">
        <v>210</v>
      </c>
      <c r="HS48">
        <v>227</v>
      </c>
      <c r="HT48">
        <v>265</v>
      </c>
      <c r="HU48">
        <v>253</v>
      </c>
      <c r="HV48">
        <v>236</v>
      </c>
      <c r="HW48">
        <v>276</v>
      </c>
      <c r="HX48">
        <v>219</v>
      </c>
      <c r="HY48">
        <v>245</v>
      </c>
      <c r="HZ48">
        <v>248</v>
      </c>
      <c r="IA48">
        <v>282</v>
      </c>
      <c r="IB48">
        <v>308</v>
      </c>
      <c r="IC48">
        <v>312</v>
      </c>
      <c r="ID48">
        <v>337</v>
      </c>
      <c r="IE48">
        <v>354</v>
      </c>
      <c r="IF48">
        <v>340</v>
      </c>
      <c r="IG48">
        <v>358</v>
      </c>
      <c r="IH48">
        <v>345</v>
      </c>
      <c r="II48">
        <v>366</v>
      </c>
      <c r="IJ48">
        <v>366</v>
      </c>
      <c r="IK48">
        <v>367</v>
      </c>
      <c r="IL48">
        <v>381</v>
      </c>
      <c r="IM48">
        <v>356</v>
      </c>
      <c r="IN48">
        <v>371</v>
      </c>
      <c r="IO48">
        <v>374</v>
      </c>
      <c r="IP48">
        <v>389</v>
      </c>
      <c r="IQ48">
        <v>404</v>
      </c>
      <c r="IR48">
        <v>406</v>
      </c>
      <c r="IS48">
        <v>470</v>
      </c>
      <c r="IT48">
        <v>417</v>
      </c>
      <c r="IU48">
        <v>426</v>
      </c>
      <c r="IV48">
        <v>447</v>
      </c>
      <c r="IW48">
        <v>408</v>
      </c>
      <c r="IX48">
        <v>438</v>
      </c>
      <c r="IY48">
        <v>413</v>
      </c>
      <c r="IZ48">
        <v>405</v>
      </c>
      <c r="JA48">
        <v>302</v>
      </c>
      <c r="JB48">
        <v>300</v>
      </c>
      <c r="JC48">
        <v>231</v>
      </c>
      <c r="JD48">
        <v>329</v>
      </c>
      <c r="JE48">
        <v>217</v>
      </c>
      <c r="JF48">
        <v>309</v>
      </c>
      <c r="JG48">
        <v>262</v>
      </c>
      <c r="JH48">
        <v>281</v>
      </c>
      <c r="JI48">
        <v>253</v>
      </c>
      <c r="JJ48">
        <v>269</v>
      </c>
      <c r="JK48">
        <v>225</v>
      </c>
      <c r="JL48">
        <v>217</v>
      </c>
      <c r="JM48">
        <v>223</v>
      </c>
      <c r="JN48">
        <v>250</v>
      </c>
      <c r="JO48">
        <v>219</v>
      </c>
      <c r="JP48">
        <v>204</v>
      </c>
      <c r="JQ48">
        <v>209</v>
      </c>
      <c r="JR48">
        <v>199</v>
      </c>
      <c r="JS48">
        <v>176</v>
      </c>
      <c r="JT48">
        <v>152</v>
      </c>
      <c r="JU48">
        <v>134</v>
      </c>
      <c r="JV48">
        <v>152</v>
      </c>
      <c r="JW48">
        <v>111</v>
      </c>
      <c r="JX48">
        <v>93</v>
      </c>
      <c r="JY48">
        <v>74</v>
      </c>
      <c r="JZ48">
        <v>40</v>
      </c>
      <c r="KA48">
        <v>44</v>
      </c>
      <c r="KB48">
        <v>41</v>
      </c>
      <c r="KC48">
        <v>37</v>
      </c>
      <c r="KD48">
        <v>15</v>
      </c>
      <c r="KE48">
        <v>12</v>
      </c>
      <c r="KF48">
        <v>10</v>
      </c>
      <c r="KG48">
        <v>8</v>
      </c>
      <c r="KH48">
        <v>7</v>
      </c>
      <c r="KI48">
        <v>1</v>
      </c>
      <c r="KJ48">
        <v>7</v>
      </c>
      <c r="KL48">
        <v>790</v>
      </c>
      <c r="KM48" t="s">
        <v>293</v>
      </c>
      <c r="KN48">
        <v>187</v>
      </c>
      <c r="KO48">
        <v>201</v>
      </c>
      <c r="KP48">
        <v>211</v>
      </c>
      <c r="KQ48">
        <v>220</v>
      </c>
      <c r="KR48">
        <v>229</v>
      </c>
      <c r="KS48">
        <v>227</v>
      </c>
      <c r="KT48">
        <v>264</v>
      </c>
      <c r="KU48">
        <v>248</v>
      </c>
      <c r="KV48">
        <v>260</v>
      </c>
      <c r="KW48">
        <v>274</v>
      </c>
      <c r="KX48">
        <v>263</v>
      </c>
      <c r="KY48">
        <v>284</v>
      </c>
      <c r="KZ48">
        <v>288</v>
      </c>
      <c r="LA48">
        <v>255</v>
      </c>
      <c r="LB48">
        <v>266</v>
      </c>
      <c r="LC48">
        <v>300</v>
      </c>
      <c r="LD48">
        <v>269</v>
      </c>
      <c r="LE48">
        <v>274</v>
      </c>
      <c r="LF48">
        <v>282</v>
      </c>
      <c r="LG48">
        <v>277</v>
      </c>
      <c r="LH48">
        <v>208</v>
      </c>
      <c r="LI48">
        <v>171</v>
      </c>
      <c r="LJ48">
        <v>186</v>
      </c>
      <c r="LK48">
        <v>179</v>
      </c>
      <c r="LL48">
        <v>190</v>
      </c>
      <c r="LM48">
        <v>192</v>
      </c>
      <c r="LN48">
        <v>199</v>
      </c>
      <c r="LO48">
        <v>192</v>
      </c>
      <c r="LP48">
        <v>219</v>
      </c>
      <c r="LQ48">
        <v>200</v>
      </c>
      <c r="LR48">
        <v>255</v>
      </c>
      <c r="LS48">
        <v>219</v>
      </c>
      <c r="LT48">
        <v>218</v>
      </c>
      <c r="LU48">
        <v>261</v>
      </c>
      <c r="LV48">
        <v>249</v>
      </c>
      <c r="LW48">
        <v>276</v>
      </c>
      <c r="LX48">
        <v>288</v>
      </c>
      <c r="LY48">
        <v>235</v>
      </c>
      <c r="LZ48">
        <v>251</v>
      </c>
      <c r="MA48">
        <v>252</v>
      </c>
      <c r="MB48">
        <v>257</v>
      </c>
      <c r="MC48">
        <v>282</v>
      </c>
      <c r="MD48">
        <v>272</v>
      </c>
      <c r="ME48">
        <v>258</v>
      </c>
      <c r="MF48">
        <v>297</v>
      </c>
      <c r="MG48">
        <v>246</v>
      </c>
      <c r="MH48">
        <v>256</v>
      </c>
      <c r="MI48">
        <v>265</v>
      </c>
      <c r="MJ48">
        <v>287</v>
      </c>
      <c r="MK48">
        <v>320</v>
      </c>
      <c r="ML48">
        <v>316</v>
      </c>
      <c r="MM48">
        <v>351</v>
      </c>
      <c r="MN48">
        <v>351</v>
      </c>
      <c r="MO48">
        <v>341</v>
      </c>
      <c r="MP48">
        <v>349</v>
      </c>
      <c r="MQ48">
        <v>342</v>
      </c>
      <c r="MR48">
        <v>364</v>
      </c>
      <c r="MS48">
        <v>362</v>
      </c>
      <c r="MT48">
        <v>352</v>
      </c>
      <c r="MU48">
        <v>388</v>
      </c>
      <c r="MV48">
        <v>353</v>
      </c>
      <c r="MW48">
        <v>369</v>
      </c>
      <c r="MX48">
        <v>366</v>
      </c>
      <c r="MY48">
        <v>378</v>
      </c>
      <c r="MZ48">
        <v>400</v>
      </c>
      <c r="NA48">
        <v>399</v>
      </c>
      <c r="NB48">
        <v>450</v>
      </c>
      <c r="NC48">
        <v>399</v>
      </c>
      <c r="ND48">
        <v>396</v>
      </c>
      <c r="NE48">
        <v>427</v>
      </c>
      <c r="NF48">
        <v>385</v>
      </c>
      <c r="NG48">
        <v>413</v>
      </c>
      <c r="NH48">
        <v>376</v>
      </c>
      <c r="NI48">
        <v>353</v>
      </c>
      <c r="NJ48">
        <v>259</v>
      </c>
      <c r="NK48">
        <v>247</v>
      </c>
      <c r="NL48">
        <v>192</v>
      </c>
      <c r="NM48">
        <v>281</v>
      </c>
      <c r="NN48">
        <v>184</v>
      </c>
      <c r="NO48">
        <v>258</v>
      </c>
      <c r="NP48">
        <v>220</v>
      </c>
      <c r="NQ48">
        <v>223</v>
      </c>
      <c r="NR48">
        <v>191</v>
      </c>
      <c r="NS48">
        <v>192</v>
      </c>
      <c r="NT48">
        <v>156</v>
      </c>
      <c r="NU48">
        <v>129</v>
      </c>
      <c r="NV48">
        <v>137</v>
      </c>
      <c r="NW48">
        <v>138</v>
      </c>
      <c r="NX48">
        <v>120</v>
      </c>
      <c r="NY48">
        <v>96</v>
      </c>
      <c r="NZ48">
        <v>93</v>
      </c>
      <c r="OA48">
        <v>63</v>
      </c>
      <c r="OB48">
        <v>66</v>
      </c>
      <c r="OC48">
        <v>59</v>
      </c>
      <c r="OD48">
        <v>28</v>
      </c>
      <c r="OE48">
        <v>29</v>
      </c>
      <c r="OF48">
        <v>18</v>
      </c>
      <c r="OG48">
        <v>14</v>
      </c>
      <c r="OH48">
        <v>10</v>
      </c>
      <c r="OI48">
        <v>4</v>
      </c>
      <c r="OJ48">
        <v>5</v>
      </c>
      <c r="OL48">
        <v>790</v>
      </c>
      <c r="OM48" t="s">
        <v>293</v>
      </c>
      <c r="ON48">
        <v>139</v>
      </c>
      <c r="OO48">
        <v>144</v>
      </c>
      <c r="OP48">
        <v>149</v>
      </c>
      <c r="OQ48">
        <v>152</v>
      </c>
      <c r="OR48">
        <v>156</v>
      </c>
      <c r="OS48">
        <v>160</v>
      </c>
      <c r="OT48">
        <v>164</v>
      </c>
      <c r="OU48">
        <v>168</v>
      </c>
      <c r="OV48">
        <v>172</v>
      </c>
      <c r="OW48">
        <v>175</v>
      </c>
      <c r="OX48">
        <v>180</v>
      </c>
      <c r="OY48">
        <v>182</v>
      </c>
      <c r="OZ48">
        <v>200</v>
      </c>
      <c r="PA48">
        <v>213</v>
      </c>
      <c r="PB48">
        <v>222</v>
      </c>
      <c r="PC48">
        <v>233</v>
      </c>
      <c r="PD48">
        <v>237</v>
      </c>
      <c r="PE48">
        <v>232</v>
      </c>
      <c r="PF48">
        <v>256</v>
      </c>
      <c r="PG48">
        <v>217</v>
      </c>
      <c r="PH48">
        <v>194</v>
      </c>
      <c r="PI48">
        <v>170</v>
      </c>
      <c r="PJ48">
        <v>167</v>
      </c>
      <c r="PK48">
        <v>168</v>
      </c>
      <c r="PL48">
        <v>164</v>
      </c>
      <c r="PM48">
        <v>163</v>
      </c>
      <c r="PN48">
        <v>165</v>
      </c>
      <c r="PO48">
        <v>166</v>
      </c>
      <c r="PP48">
        <v>166</v>
      </c>
      <c r="PQ48">
        <v>170</v>
      </c>
      <c r="PR48">
        <v>175</v>
      </c>
      <c r="PS48">
        <v>189</v>
      </c>
      <c r="PT48">
        <v>185</v>
      </c>
      <c r="PU48">
        <v>194</v>
      </c>
      <c r="PV48">
        <v>200</v>
      </c>
      <c r="PW48">
        <v>210</v>
      </c>
      <c r="PX48">
        <v>221</v>
      </c>
      <c r="PY48">
        <v>222</v>
      </c>
      <c r="PZ48">
        <v>233</v>
      </c>
      <c r="QA48">
        <v>232</v>
      </c>
      <c r="QB48">
        <v>244</v>
      </c>
      <c r="QC48">
        <v>236</v>
      </c>
      <c r="QD48">
        <v>267</v>
      </c>
      <c r="QE48">
        <v>242</v>
      </c>
      <c r="QF48">
        <v>245</v>
      </c>
      <c r="QG48">
        <v>273</v>
      </c>
      <c r="QH48">
        <v>273</v>
      </c>
      <c r="QI48">
        <v>293</v>
      </c>
      <c r="QJ48">
        <v>296</v>
      </c>
      <c r="QK48">
        <v>259</v>
      </c>
      <c r="QL48">
        <v>266</v>
      </c>
      <c r="QM48">
        <v>267</v>
      </c>
      <c r="QN48">
        <v>274</v>
      </c>
      <c r="QO48">
        <v>294</v>
      </c>
      <c r="QP48">
        <v>288</v>
      </c>
      <c r="QQ48">
        <v>272</v>
      </c>
      <c r="QR48">
        <v>300</v>
      </c>
      <c r="QS48">
        <v>256</v>
      </c>
      <c r="QT48">
        <v>262</v>
      </c>
      <c r="QU48">
        <v>270</v>
      </c>
      <c r="QV48">
        <v>292</v>
      </c>
      <c r="QW48">
        <v>317</v>
      </c>
      <c r="QX48">
        <v>322</v>
      </c>
      <c r="QY48">
        <v>348</v>
      </c>
      <c r="QZ48">
        <v>347</v>
      </c>
      <c r="RA48">
        <v>339</v>
      </c>
      <c r="RB48">
        <v>344</v>
      </c>
      <c r="RC48">
        <v>342</v>
      </c>
      <c r="RD48">
        <v>355</v>
      </c>
      <c r="RE48">
        <v>352</v>
      </c>
      <c r="RF48">
        <v>341</v>
      </c>
      <c r="RG48">
        <v>365</v>
      </c>
      <c r="RH48">
        <v>331</v>
      </c>
      <c r="RI48">
        <v>341</v>
      </c>
      <c r="RJ48">
        <v>336</v>
      </c>
      <c r="RK48">
        <v>341</v>
      </c>
      <c r="RL48">
        <v>352</v>
      </c>
      <c r="RM48">
        <v>343</v>
      </c>
      <c r="RN48">
        <v>375</v>
      </c>
      <c r="RO48">
        <v>329</v>
      </c>
      <c r="RP48">
        <v>321</v>
      </c>
      <c r="RQ48">
        <v>337</v>
      </c>
      <c r="RR48">
        <v>295</v>
      </c>
      <c r="RS48">
        <v>304</v>
      </c>
      <c r="RT48">
        <v>269</v>
      </c>
      <c r="RU48">
        <v>234</v>
      </c>
      <c r="RV48">
        <v>164</v>
      </c>
      <c r="RW48">
        <v>146</v>
      </c>
      <c r="RX48">
        <v>107</v>
      </c>
      <c r="RY48">
        <v>141</v>
      </c>
      <c r="RZ48">
        <v>80</v>
      </c>
      <c r="SA48">
        <v>100</v>
      </c>
      <c r="SB48">
        <v>73</v>
      </c>
      <c r="SC48">
        <v>64</v>
      </c>
      <c r="SD48">
        <v>44</v>
      </c>
      <c r="SE48">
        <v>34</v>
      </c>
      <c r="SF48">
        <v>24</v>
      </c>
      <c r="SG48">
        <v>13</v>
      </c>
      <c r="SH48">
        <v>11</v>
      </c>
      <c r="SI48">
        <v>8</v>
      </c>
      <c r="SJ48">
        <v>12</v>
      </c>
      <c r="SL48">
        <v>790</v>
      </c>
      <c r="SM48" t="s">
        <v>293</v>
      </c>
      <c r="SN48">
        <v>0</v>
      </c>
      <c r="SO48">
        <v>-108460.26530363876</v>
      </c>
      <c r="SP48">
        <v>-209269.80649872206</v>
      </c>
      <c r="SQ48">
        <v>-303328.7087744918</v>
      </c>
      <c r="SR48">
        <v>-392887.18510405254</v>
      </c>
      <c r="SS48">
        <v>-477045.15029816225</v>
      </c>
      <c r="ST48">
        <v>-555802.60435682116</v>
      </c>
      <c r="SU48">
        <v>-632759.88803699636</v>
      </c>
      <c r="SV48">
        <v>-706116.83096020436</v>
      </c>
      <c r="SW48">
        <v>-778123.6460995496</v>
      </c>
      <c r="SX48">
        <v>-847880.24826579029</v>
      </c>
      <c r="SY48">
        <v>-915386.63745892653</v>
      </c>
      <c r="SZ48">
        <v>-979292.68589509546</v>
      </c>
      <c r="TA48">
        <v>0</v>
      </c>
      <c r="TB48">
        <v>-622484.68805704103</v>
      </c>
      <c r="TC48">
        <v>-1078728.3333333335</v>
      </c>
      <c r="TD48">
        <v>-1550038.7789661321</v>
      </c>
      <c r="TE48">
        <v>-1969181.3814616757</v>
      </c>
      <c r="TF48">
        <v>-2341970.5347593585</v>
      </c>
      <c r="TG48">
        <v>-2657677.3796791444</v>
      </c>
      <c r="TH48">
        <v>-2874124.7058823528</v>
      </c>
      <c r="TI48">
        <v>-2997541.7290552584</v>
      </c>
      <c r="TJ48">
        <v>-3111868.0481283423</v>
      </c>
      <c r="TK48">
        <v>-3211289.2691622102</v>
      </c>
      <c r="TL48">
        <v>-3297443.5472370763</v>
      </c>
      <c r="TM48">
        <v>-3376145.2762923348</v>
      </c>
      <c r="TN48">
        <v>0</v>
      </c>
      <c r="TO48">
        <v>-298941.86889402644</v>
      </c>
      <c r="TP48">
        <v>-639738.28324259818</v>
      </c>
      <c r="TQ48">
        <v>-861472.66263952071</v>
      </c>
      <c r="TR48">
        <v>-1419073.0703259003</v>
      </c>
      <c r="TS48">
        <v>-1952779.8384169834</v>
      </c>
      <c r="TT48">
        <v>-2423447.3721629749</v>
      </c>
      <c r="TU48">
        <v>-3148764.0539935865</v>
      </c>
      <c r="TV48">
        <v>-3948850.0499664405</v>
      </c>
      <c r="TW48">
        <v>-4645044.613816591</v>
      </c>
      <c r="TX48">
        <v>-5487635.3752454817</v>
      </c>
      <c r="TY48">
        <v>-6135744.5675789891</v>
      </c>
      <c r="TZ48">
        <v>-6774697.2431451511</v>
      </c>
      <c r="UA48">
        <v>0</v>
      </c>
      <c r="UB48">
        <v>-63704.871283267865</v>
      </c>
      <c r="UC48">
        <v>-149129.95228595671</v>
      </c>
      <c r="UD48">
        <v>-217405.21604787649</v>
      </c>
      <c r="UE48">
        <v>-271495.13097976107</v>
      </c>
      <c r="UF48">
        <v>-318847.79308011744</v>
      </c>
      <c r="UG48">
        <v>-374997.78577477613</v>
      </c>
      <c r="UH48">
        <v>-424549.25651868636</v>
      </c>
      <c r="UI48">
        <v>-476760.81687369652</v>
      </c>
      <c r="UJ48">
        <v>-537266.07342854235</v>
      </c>
      <c r="UK48">
        <v>-594549.73482115939</v>
      </c>
      <c r="UL48">
        <v>-651494.60682232201</v>
      </c>
      <c r="UM48">
        <v>-706498.01538537641</v>
      </c>
      <c r="UN48">
        <v>0</v>
      </c>
      <c r="UO48">
        <v>-102810.79356079026</v>
      </c>
      <c r="UP48">
        <v>-97068.581227206159</v>
      </c>
      <c r="UQ48">
        <v>-100862.94953798848</v>
      </c>
      <c r="UR48">
        <v>-53300.130461252018</v>
      </c>
      <c r="US48">
        <v>-38572.312060778859</v>
      </c>
      <c r="UT48">
        <v>50859.449705339328</v>
      </c>
      <c r="UU48">
        <v>23346.866984710708</v>
      </c>
      <c r="UV48">
        <v>94358.229534177663</v>
      </c>
      <c r="UW48">
        <v>102353.69460677721</v>
      </c>
      <c r="UX48">
        <v>125587.5993763351</v>
      </c>
      <c r="UY48">
        <v>153690.54453350676</v>
      </c>
      <c r="UZ48">
        <v>240822.2407918344</v>
      </c>
      <c r="VA48">
        <v>0</v>
      </c>
      <c r="VB48">
        <v>-216640.49912698459</v>
      </c>
      <c r="VC48">
        <v>-394248.25002532557</v>
      </c>
      <c r="VD48">
        <v>-540385.36567046971</v>
      </c>
      <c r="VE48">
        <v>-669420.33761147747</v>
      </c>
      <c r="VF48">
        <v>-807635.19008080359</v>
      </c>
      <c r="VG48">
        <v>-897003.1307636922</v>
      </c>
      <c r="VH48">
        <v>-992876.54813669843</v>
      </c>
      <c r="VI48">
        <v>-1098570.47129095</v>
      </c>
      <c r="VJ48">
        <v>-1151657.7052766248</v>
      </c>
      <c r="VK48">
        <v>-1251844.5425104913</v>
      </c>
      <c r="VL48">
        <v>-1351171.8684001691</v>
      </c>
      <c r="VM48">
        <v>-1473883.9441878384</v>
      </c>
      <c r="VN48">
        <v>0</v>
      </c>
      <c r="VO48">
        <v>128286.82776637036</v>
      </c>
      <c r="VP48">
        <v>591862.29244108708</v>
      </c>
      <c r="VQ48">
        <v>1022790.0163400769</v>
      </c>
      <c r="VR48">
        <v>1615354.9586427035</v>
      </c>
      <c r="VS48">
        <v>2066405.1171317385</v>
      </c>
      <c r="VT48">
        <v>2747980.94218016</v>
      </c>
      <c r="VU48">
        <v>2979954.1791862659</v>
      </c>
      <c r="VV48">
        <v>3582133.0549576124</v>
      </c>
      <c r="VW48">
        <v>3900685.6029996271</v>
      </c>
      <c r="VX48">
        <v>4291641.4350958522</v>
      </c>
      <c r="VY48">
        <v>4698147.6325792857</v>
      </c>
      <c r="VZ48">
        <v>5349756.8269579597</v>
      </c>
      <c r="WA48">
        <v>0</v>
      </c>
      <c r="WB48">
        <v>-177050.08691165055</v>
      </c>
      <c r="WC48">
        <v>-304682.86142921977</v>
      </c>
      <c r="WD48">
        <v>-432405.70135918615</v>
      </c>
      <c r="WE48">
        <v>-536566.84420433326</v>
      </c>
      <c r="WF48">
        <v>-640480.07436810969</v>
      </c>
      <c r="WG48">
        <v>-725071.72618614684</v>
      </c>
      <c r="WH48">
        <v>-849199.50969645882</v>
      </c>
      <c r="WI48">
        <v>-928140.27341178968</v>
      </c>
      <c r="WJ48">
        <v>-1044125.8781722781</v>
      </c>
      <c r="WK48">
        <v>-1134655.9250767438</v>
      </c>
      <c r="WL48">
        <v>-1219824.5087293664</v>
      </c>
      <c r="WM48">
        <v>-1268267.8449885768</v>
      </c>
      <c r="WN48">
        <v>0</v>
      </c>
      <c r="WO48">
        <v>-1461806.2453710292</v>
      </c>
      <c r="WP48">
        <v>-2281003.7756012748</v>
      </c>
      <c r="WQ48">
        <v>-2983109.3666555882</v>
      </c>
      <c r="WR48">
        <v>-3696569.1215057489</v>
      </c>
      <c r="WS48">
        <v>-4510925.7759325756</v>
      </c>
      <c r="WT48">
        <v>-4835159.6070380555</v>
      </c>
      <c r="WU48">
        <v>-5918972.9160938011</v>
      </c>
      <c r="WV48">
        <v>-6479488.8870665496</v>
      </c>
      <c r="WW48">
        <v>-7265046.6673155222</v>
      </c>
      <c r="WX48">
        <v>-8110626.0606096871</v>
      </c>
      <c r="WY48">
        <v>-8719227.5591140576</v>
      </c>
      <c r="WZ48">
        <v>-8988205.9421445783</v>
      </c>
      <c r="XA48">
        <v>790</v>
      </c>
      <c r="XB48" t="s">
        <v>293</v>
      </c>
      <c r="XC48">
        <v>0</v>
      </c>
      <c r="XD48">
        <v>0</v>
      </c>
      <c r="XE48">
        <v>0</v>
      </c>
      <c r="XF48">
        <v>0</v>
      </c>
      <c r="XG48">
        <v>0</v>
      </c>
      <c r="XH48">
        <v>0</v>
      </c>
      <c r="XI48">
        <v>0</v>
      </c>
      <c r="XJ48">
        <v>0</v>
      </c>
      <c r="XK48">
        <v>0</v>
      </c>
      <c r="XL48">
        <v>0</v>
      </c>
      <c r="XM48">
        <v>0</v>
      </c>
      <c r="XN48">
        <v>0</v>
      </c>
      <c r="XO48">
        <v>0</v>
      </c>
      <c r="XP48">
        <v>0</v>
      </c>
      <c r="XQ48">
        <v>0</v>
      </c>
      <c r="XR48">
        <v>0</v>
      </c>
      <c r="XS48">
        <v>0</v>
      </c>
      <c r="XT48">
        <v>0</v>
      </c>
      <c r="XU48">
        <v>0</v>
      </c>
      <c r="XV48">
        <v>0</v>
      </c>
      <c r="XW48">
        <v>0</v>
      </c>
      <c r="XX48">
        <v>0</v>
      </c>
      <c r="XY48">
        <v>0</v>
      </c>
      <c r="XZ48">
        <v>0</v>
      </c>
      <c r="YA48">
        <v>0</v>
      </c>
      <c r="YB48">
        <v>0</v>
      </c>
      <c r="YC48">
        <v>0</v>
      </c>
      <c r="YD48">
        <v>0</v>
      </c>
      <c r="YE48">
        <v>0</v>
      </c>
      <c r="YF48">
        <v>0</v>
      </c>
      <c r="YG48">
        <v>0</v>
      </c>
      <c r="YH48">
        <v>0</v>
      </c>
      <c r="YI48">
        <v>0</v>
      </c>
      <c r="YJ48">
        <v>0</v>
      </c>
      <c r="YK48">
        <v>0</v>
      </c>
      <c r="YL48">
        <v>0</v>
      </c>
      <c r="YM48">
        <v>0</v>
      </c>
      <c r="YN48">
        <v>0</v>
      </c>
      <c r="YO48">
        <v>0</v>
      </c>
      <c r="YP48">
        <v>0</v>
      </c>
      <c r="YQ48">
        <v>0</v>
      </c>
      <c r="YR48">
        <v>0</v>
      </c>
      <c r="YS48">
        <v>0</v>
      </c>
      <c r="YT48">
        <v>0</v>
      </c>
      <c r="YU48">
        <v>0</v>
      </c>
      <c r="YV48">
        <v>0</v>
      </c>
      <c r="YW48">
        <v>0</v>
      </c>
      <c r="YX48">
        <v>0</v>
      </c>
      <c r="YY48">
        <v>0</v>
      </c>
      <c r="YZ48">
        <v>0</v>
      </c>
      <c r="ZA48">
        <v>0</v>
      </c>
      <c r="ZB48">
        <v>0</v>
      </c>
      <c r="ZC48">
        <v>0</v>
      </c>
      <c r="ZD48">
        <v>0</v>
      </c>
      <c r="ZE48">
        <v>5742.2123335841088</v>
      </c>
      <c r="ZF48">
        <v>5742.2123335841088</v>
      </c>
      <c r="ZG48">
        <v>53305.031410320567</v>
      </c>
      <c r="ZH48">
        <v>68032.849810793734</v>
      </c>
      <c r="ZI48">
        <v>157464.61157691194</v>
      </c>
      <c r="ZJ48">
        <v>157464.61157691194</v>
      </c>
      <c r="ZK48">
        <v>228475.97412637889</v>
      </c>
      <c r="ZL48">
        <v>236471.43919897845</v>
      </c>
      <c r="ZM48">
        <v>259705.34396853636</v>
      </c>
      <c r="ZN48">
        <v>287808.28912570805</v>
      </c>
      <c r="ZO48">
        <v>374939.98538403568</v>
      </c>
      <c r="ZP48">
        <v>0</v>
      </c>
      <c r="ZQ48">
        <v>0</v>
      </c>
      <c r="ZR48">
        <v>0</v>
      </c>
      <c r="ZS48">
        <v>0</v>
      </c>
      <c r="ZT48">
        <v>0</v>
      </c>
      <c r="ZU48">
        <v>0</v>
      </c>
      <c r="ZV48">
        <v>0</v>
      </c>
      <c r="ZW48">
        <v>0</v>
      </c>
      <c r="ZX48">
        <v>0</v>
      </c>
      <c r="ZY48">
        <v>0</v>
      </c>
      <c r="ZZ48">
        <v>0</v>
      </c>
      <c r="AAA48">
        <v>0</v>
      </c>
      <c r="AAB48">
        <v>0</v>
      </c>
      <c r="AAC48">
        <v>0</v>
      </c>
      <c r="AAD48">
        <v>128286.82776637036</v>
      </c>
      <c r="AAE48">
        <v>591862.29244108708</v>
      </c>
      <c r="AAF48">
        <v>1022790.0163400769</v>
      </c>
      <c r="AAG48">
        <v>1615354.9586427035</v>
      </c>
      <c r="AAH48">
        <v>2066405.1171317385</v>
      </c>
      <c r="AAI48">
        <v>2747980.94218016</v>
      </c>
      <c r="AAJ48">
        <v>2979954.1791862659</v>
      </c>
      <c r="AAK48">
        <v>3582133.0549576124</v>
      </c>
      <c r="AAL48">
        <v>3900685.6029996271</v>
      </c>
      <c r="AAM48">
        <v>4291641.4350958522</v>
      </c>
      <c r="AAN48">
        <v>4698147.6325792857</v>
      </c>
      <c r="AAO48">
        <v>5349756.8269579597</v>
      </c>
      <c r="AAP48">
        <v>0</v>
      </c>
      <c r="AAQ48">
        <v>0</v>
      </c>
      <c r="AAR48">
        <v>0</v>
      </c>
      <c r="AAS48">
        <v>0</v>
      </c>
      <c r="AAT48">
        <v>0</v>
      </c>
      <c r="AAU48">
        <v>0</v>
      </c>
      <c r="AAV48">
        <v>0</v>
      </c>
      <c r="AAW48">
        <v>0</v>
      </c>
      <c r="AAX48">
        <v>0</v>
      </c>
      <c r="AAY48">
        <v>0</v>
      </c>
      <c r="AAZ48">
        <v>0</v>
      </c>
      <c r="ABA48">
        <v>0</v>
      </c>
      <c r="ABB48">
        <v>0</v>
      </c>
      <c r="ABC48">
        <v>0</v>
      </c>
      <c r="ABD48">
        <v>128286.82776637036</v>
      </c>
      <c r="ABE48">
        <v>597604.50477467116</v>
      </c>
      <c r="ABF48">
        <v>1028532.228673661</v>
      </c>
      <c r="ABG48">
        <v>1668659.9900530241</v>
      </c>
      <c r="ABH48">
        <v>2134437.966942532</v>
      </c>
      <c r="ABI48">
        <v>2905445.553757072</v>
      </c>
      <c r="ABJ48">
        <v>3137418.7907631779</v>
      </c>
      <c r="ABK48">
        <v>3810609.0290839914</v>
      </c>
      <c r="ABL48">
        <v>4137157.0421986054</v>
      </c>
      <c r="ABM48">
        <v>4551346.7790643889</v>
      </c>
      <c r="ABN48">
        <v>4985955.9217049936</v>
      </c>
      <c r="ABO48">
        <v>5724696.8123419955</v>
      </c>
      <c r="ABQ48">
        <v>790</v>
      </c>
      <c r="ABR48" t="s">
        <v>293</v>
      </c>
      <c r="ABS48">
        <v>0</v>
      </c>
      <c r="ABT48">
        <v>-81150.036355848104</v>
      </c>
      <c r="ABU48">
        <v>-159019.94988814747</v>
      </c>
      <c r="ABV48">
        <v>-233025.44099089041</v>
      </c>
      <c r="ABW48">
        <v>-307291.54934086837</v>
      </c>
      <c r="ABX48">
        <v>-378793.74536867422</v>
      </c>
      <c r="ABY48">
        <v>-447275.96536767663</v>
      </c>
      <c r="ABZ48">
        <v>-517688.84726367338</v>
      </c>
      <c r="ACA48">
        <v>-587309.94877952558</v>
      </c>
      <c r="ACB48">
        <v>-656838.26428881194</v>
      </c>
      <c r="ACC48">
        <v>-727002.0433790047</v>
      </c>
      <c r="ACD48">
        <v>-795597.74538660073</v>
      </c>
      <c r="ACE48">
        <v>-862277.18368410261</v>
      </c>
      <c r="ACG48">
        <v>790</v>
      </c>
      <c r="ACH48" t="s">
        <v>293</v>
      </c>
      <c r="ACI48">
        <v>8034</v>
      </c>
      <c r="ACJ48">
        <v>156179</v>
      </c>
      <c r="ACK48">
        <v>5.1440974778939552E-2</v>
      </c>
      <c r="ACM48">
        <v>790</v>
      </c>
      <c r="ACN48" t="s">
        <v>293</v>
      </c>
      <c r="ACO48">
        <v>195</v>
      </c>
      <c r="ACP48">
        <v>115</v>
      </c>
      <c r="ACQ48">
        <v>74</v>
      </c>
      <c r="ACR48">
        <v>215</v>
      </c>
      <c r="ACS48">
        <v>518</v>
      </c>
      <c r="ACT48">
        <v>424</v>
      </c>
      <c r="ACU48">
        <v>283</v>
      </c>
      <c r="ACV48">
        <v>202</v>
      </c>
      <c r="ACW48">
        <v>145</v>
      </c>
      <c r="ACX48">
        <v>152</v>
      </c>
      <c r="ACY48">
        <v>132</v>
      </c>
      <c r="ACZ48">
        <v>101</v>
      </c>
      <c r="ADA48">
        <v>113</v>
      </c>
      <c r="ADB48">
        <v>88</v>
      </c>
      <c r="ADC48">
        <v>37</v>
      </c>
      <c r="ADD48">
        <v>59</v>
      </c>
      <c r="ADF48">
        <v>790</v>
      </c>
      <c r="ADG48" t="s">
        <v>293</v>
      </c>
      <c r="ADH48">
        <v>202</v>
      </c>
      <c r="ADI48">
        <v>100</v>
      </c>
      <c r="ADJ48">
        <v>80</v>
      </c>
      <c r="ADK48">
        <v>416</v>
      </c>
      <c r="ADL48">
        <v>766</v>
      </c>
      <c r="ADM48">
        <v>444</v>
      </c>
      <c r="ADN48">
        <v>258</v>
      </c>
      <c r="ADO48">
        <v>149</v>
      </c>
      <c r="ADP48">
        <v>159</v>
      </c>
      <c r="ADQ48">
        <v>151</v>
      </c>
      <c r="ADR48">
        <v>142</v>
      </c>
      <c r="ADS48">
        <v>77</v>
      </c>
      <c r="ADT48">
        <v>100</v>
      </c>
      <c r="ADU48">
        <v>73</v>
      </c>
      <c r="ADV48">
        <v>48</v>
      </c>
      <c r="ADW48">
        <v>73</v>
      </c>
      <c r="ADY48">
        <v>790</v>
      </c>
      <c r="ADZ48" t="s">
        <v>293</v>
      </c>
      <c r="AEA48">
        <v>-7</v>
      </c>
      <c r="AEB48">
        <v>15</v>
      </c>
      <c r="AEC48">
        <v>-6</v>
      </c>
      <c r="AED48">
        <v>-201</v>
      </c>
      <c r="AEE48">
        <v>-248</v>
      </c>
      <c r="AEF48">
        <v>-20</v>
      </c>
      <c r="AEG48">
        <v>25</v>
      </c>
      <c r="AEH48">
        <v>53</v>
      </c>
      <c r="AEI48">
        <v>-14</v>
      </c>
      <c r="AEJ48">
        <v>1</v>
      </c>
      <c r="AEK48">
        <v>-10</v>
      </c>
      <c r="AEL48">
        <v>24</v>
      </c>
      <c r="AEM48">
        <v>13</v>
      </c>
      <c r="AEN48">
        <v>15</v>
      </c>
      <c r="AEO48">
        <v>-11</v>
      </c>
      <c r="AEP48">
        <v>-14</v>
      </c>
      <c r="AER48">
        <v>790</v>
      </c>
      <c r="AES48" t="s">
        <v>293</v>
      </c>
      <c r="AET48">
        <v>6977.6550384996972</v>
      </c>
      <c r="AEU48">
        <v>7028.2676278946446</v>
      </c>
      <c r="AEV48">
        <v>8813.6972911658158</v>
      </c>
      <c r="AEW48">
        <v>5774.7138595484539</v>
      </c>
      <c r="AEX48">
        <v>1099.0443256335539</v>
      </c>
      <c r="AEY48">
        <v>3158.1182447993383</v>
      </c>
      <c r="AEZ48">
        <v>3734.2755224915336</v>
      </c>
      <c r="AFA48">
        <v>4339.9567721593558</v>
      </c>
      <c r="AFB48">
        <v>4870.5542038511885</v>
      </c>
      <c r="AFC48">
        <v>5363.2733089277117</v>
      </c>
      <c r="AFD48">
        <v>4865.5109994561371</v>
      </c>
      <c r="AFE48">
        <v>4449.3925050442249</v>
      </c>
      <c r="AFF48">
        <v>4083.6316114955698</v>
      </c>
      <c r="AFG48">
        <v>4289.8491905477522</v>
      </c>
      <c r="AFH48">
        <v>3600.0910094666478</v>
      </c>
      <c r="AFI48">
        <v>14312.806133244569</v>
      </c>
      <c r="AFK48">
        <v>790</v>
      </c>
      <c r="AFL48" t="s">
        <v>293</v>
      </c>
      <c r="AFM48">
        <v>10885.503066438781</v>
      </c>
      <c r="AFN48">
        <v>11620.720204766736</v>
      </c>
      <c r="AFO48">
        <v>12656.916657056676</v>
      </c>
      <c r="AFP48">
        <v>7002.4075904403899</v>
      </c>
      <c r="AFQ48">
        <v>3210.6201051058806</v>
      </c>
      <c r="AFR48">
        <v>3104.0552196096974</v>
      </c>
      <c r="AFS48">
        <v>3104.0552196096974</v>
      </c>
      <c r="AFT48">
        <v>3104.0552196096974</v>
      </c>
      <c r="AFU48">
        <v>3104.0552196096974</v>
      </c>
      <c r="AFV48">
        <v>3104.0552196096974</v>
      </c>
      <c r="AFW48">
        <v>3274.9293813349095</v>
      </c>
      <c r="AFX48">
        <v>3274.9293813349095</v>
      </c>
      <c r="AFY48">
        <v>3274.9293813349095</v>
      </c>
      <c r="AFZ48">
        <v>4617.3556828146311</v>
      </c>
      <c r="AGA48">
        <v>4617.3556828146311</v>
      </c>
      <c r="AGB48">
        <v>12738.837161970616</v>
      </c>
      <c r="AGD48">
        <v>790</v>
      </c>
      <c r="AGE48" t="s">
        <v>293</v>
      </c>
      <c r="AGF48">
        <v>-3907.8480279390842</v>
      </c>
      <c r="AGG48">
        <v>-4592.4525768720914</v>
      </c>
      <c r="AGH48">
        <v>-3843.21936589086</v>
      </c>
      <c r="AGI48">
        <v>-1227.693730891936</v>
      </c>
      <c r="AGJ48">
        <v>-2111.5757794723268</v>
      </c>
      <c r="AGK48">
        <v>54.063025189640939</v>
      </c>
      <c r="AGL48">
        <v>630.22030288183623</v>
      </c>
      <c r="AGM48">
        <v>1235.9015525496584</v>
      </c>
      <c r="AGN48">
        <v>1766.4989842414911</v>
      </c>
      <c r="AGO48">
        <v>2259.2180893180143</v>
      </c>
      <c r="AGP48">
        <v>1590.5816181212276</v>
      </c>
      <c r="AGQ48">
        <v>1174.4631237093154</v>
      </c>
      <c r="AGR48">
        <v>808.70223016066029</v>
      </c>
      <c r="AGS48">
        <v>-327.50649226687892</v>
      </c>
      <c r="AGT48">
        <v>-1017.2646733479833</v>
      </c>
      <c r="AGU48">
        <v>1573.9689712739528</v>
      </c>
    </row>
    <row r="49" spans="1:879" x14ac:dyDescent="0.25">
      <c r="A49">
        <v>17</v>
      </c>
      <c r="B49">
        <v>837</v>
      </c>
      <c r="C49" t="s">
        <v>294</v>
      </c>
      <c r="D49">
        <v>2171</v>
      </c>
      <c r="E49">
        <v>2140</v>
      </c>
      <c r="F49">
        <v>2175</v>
      </c>
      <c r="G49">
        <v>2205</v>
      </c>
      <c r="H49">
        <v>2230</v>
      </c>
      <c r="I49">
        <v>2248</v>
      </c>
      <c r="J49">
        <v>2261</v>
      </c>
      <c r="K49">
        <v>2269</v>
      </c>
      <c r="L49">
        <v>2273</v>
      </c>
      <c r="M49">
        <v>2275</v>
      </c>
      <c r="N49">
        <v>2273</v>
      </c>
      <c r="O49">
        <v>2273</v>
      </c>
      <c r="P49">
        <v>2271</v>
      </c>
      <c r="R49">
        <v>837</v>
      </c>
      <c r="S49" t="s">
        <v>294</v>
      </c>
      <c r="T49">
        <v>11112</v>
      </c>
      <c r="U49">
        <v>10899</v>
      </c>
      <c r="V49">
        <v>10659</v>
      </c>
      <c r="W49">
        <v>10451</v>
      </c>
      <c r="X49">
        <v>10315</v>
      </c>
      <c r="Y49">
        <v>10314</v>
      </c>
      <c r="Z49">
        <v>10365</v>
      </c>
      <c r="AA49">
        <v>10455</v>
      </c>
      <c r="AB49">
        <v>10523</v>
      </c>
      <c r="AC49">
        <v>10570</v>
      </c>
      <c r="AD49">
        <v>10599</v>
      </c>
      <c r="AE49">
        <v>10611</v>
      </c>
      <c r="AF49">
        <v>10615</v>
      </c>
      <c r="AH49">
        <v>837</v>
      </c>
      <c r="AI49" t="s">
        <v>294</v>
      </c>
      <c r="AJ49">
        <v>2374</v>
      </c>
      <c r="AK49">
        <v>2242</v>
      </c>
      <c r="AL49">
        <v>2231</v>
      </c>
      <c r="AM49">
        <v>2224</v>
      </c>
      <c r="AN49">
        <v>2172</v>
      </c>
      <c r="AO49">
        <v>2053</v>
      </c>
      <c r="AP49">
        <v>2009</v>
      </c>
      <c r="AQ49">
        <v>1974</v>
      </c>
      <c r="AR49">
        <v>1997</v>
      </c>
      <c r="AS49">
        <v>2016</v>
      </c>
      <c r="AT49">
        <v>2032</v>
      </c>
      <c r="AU49">
        <v>2043</v>
      </c>
      <c r="AV49">
        <v>2049</v>
      </c>
      <c r="AX49">
        <v>837</v>
      </c>
      <c r="AY49" t="s">
        <v>294</v>
      </c>
      <c r="AZ49">
        <v>12653</v>
      </c>
      <c r="BA49">
        <v>13081</v>
      </c>
      <c r="BB49">
        <v>13320</v>
      </c>
      <c r="BC49">
        <v>13438</v>
      </c>
      <c r="BD49">
        <v>13569</v>
      </c>
      <c r="BE49">
        <v>13518</v>
      </c>
      <c r="BF49">
        <v>13399</v>
      </c>
      <c r="BG49">
        <v>13028</v>
      </c>
      <c r="BH49">
        <v>12743</v>
      </c>
      <c r="BI49">
        <v>12493</v>
      </c>
      <c r="BJ49">
        <v>12273</v>
      </c>
      <c r="BK49">
        <v>12121</v>
      </c>
      <c r="BL49">
        <v>12094</v>
      </c>
      <c r="BN49">
        <v>837</v>
      </c>
      <c r="BO49" t="s">
        <v>294</v>
      </c>
      <c r="BP49">
        <v>5669</v>
      </c>
      <c r="BQ49">
        <v>5956</v>
      </c>
      <c r="BR49">
        <v>6149</v>
      </c>
      <c r="BS49">
        <v>6384</v>
      </c>
      <c r="BT49">
        <v>6506</v>
      </c>
      <c r="BU49">
        <v>6702</v>
      </c>
      <c r="BV49">
        <v>6740</v>
      </c>
      <c r="BW49">
        <v>7005</v>
      </c>
      <c r="BX49">
        <v>7022</v>
      </c>
      <c r="BY49">
        <v>7075</v>
      </c>
      <c r="BZ49">
        <v>6918</v>
      </c>
      <c r="CA49">
        <v>6824</v>
      </c>
      <c r="CB49">
        <v>6629</v>
      </c>
      <c r="CD49">
        <v>837</v>
      </c>
      <c r="CE49" t="s">
        <v>294</v>
      </c>
      <c r="CF49">
        <v>6110</v>
      </c>
      <c r="CG49">
        <v>6105</v>
      </c>
      <c r="CH49">
        <v>6199</v>
      </c>
      <c r="CI49">
        <v>6478</v>
      </c>
      <c r="CJ49">
        <v>6764</v>
      </c>
      <c r="CK49">
        <v>6948</v>
      </c>
      <c r="CL49">
        <v>7172</v>
      </c>
      <c r="CM49">
        <v>7289</v>
      </c>
      <c r="CN49">
        <v>7479</v>
      </c>
      <c r="CO49">
        <v>7522</v>
      </c>
      <c r="CP49">
        <v>7755</v>
      </c>
      <c r="CQ49">
        <v>7757</v>
      </c>
      <c r="CR49">
        <v>7787</v>
      </c>
      <c r="CT49">
        <v>837</v>
      </c>
      <c r="CU49" t="s">
        <v>294</v>
      </c>
      <c r="CV49">
        <v>21096</v>
      </c>
      <c r="CW49">
        <v>20663</v>
      </c>
      <c r="CX49">
        <v>20317</v>
      </c>
      <c r="CY49">
        <v>19835</v>
      </c>
      <c r="CZ49">
        <v>19679</v>
      </c>
      <c r="DA49">
        <v>19686</v>
      </c>
      <c r="DB49">
        <v>19916</v>
      </c>
      <c r="DC49">
        <v>20229</v>
      </c>
      <c r="DD49">
        <v>20654</v>
      </c>
      <c r="DE49">
        <v>21066</v>
      </c>
      <c r="DF49">
        <v>21314</v>
      </c>
      <c r="DG49">
        <v>21647</v>
      </c>
      <c r="DH49">
        <v>21794</v>
      </c>
      <c r="DJ49">
        <v>837</v>
      </c>
      <c r="DK49" t="s">
        <v>294</v>
      </c>
      <c r="DL49">
        <v>129547</v>
      </c>
      <c r="DM49">
        <v>131486</v>
      </c>
      <c r="DN49">
        <v>133239</v>
      </c>
      <c r="DO49">
        <v>134803</v>
      </c>
      <c r="DP49">
        <v>136042</v>
      </c>
      <c r="DQ49">
        <v>137361</v>
      </c>
      <c r="DR49">
        <v>138346</v>
      </c>
      <c r="DS49">
        <v>139263</v>
      </c>
      <c r="DT49">
        <v>140028</v>
      </c>
      <c r="DU49">
        <v>140896</v>
      </c>
      <c r="DV49">
        <v>141877</v>
      </c>
      <c r="DW49">
        <v>142861</v>
      </c>
      <c r="DX49">
        <v>143950</v>
      </c>
      <c r="DZ49">
        <v>837</v>
      </c>
      <c r="EA49" t="s">
        <v>294</v>
      </c>
      <c r="EB49">
        <v>24967</v>
      </c>
      <c r="EC49">
        <v>25394</v>
      </c>
      <c r="ED49">
        <v>25382</v>
      </c>
      <c r="EE49">
        <v>25163</v>
      </c>
      <c r="EF49">
        <v>24911</v>
      </c>
      <c r="EG49">
        <v>24578</v>
      </c>
      <c r="EH49">
        <v>24478</v>
      </c>
      <c r="EI49">
        <v>24496</v>
      </c>
      <c r="EJ49">
        <v>24554</v>
      </c>
      <c r="EK49">
        <v>24672</v>
      </c>
      <c r="EL49">
        <v>24812</v>
      </c>
      <c r="EM49">
        <v>24926</v>
      </c>
      <c r="EN49">
        <v>25025</v>
      </c>
      <c r="EP49">
        <v>837</v>
      </c>
      <c r="EQ49" t="s">
        <v>294</v>
      </c>
      <c r="ER49">
        <v>13701</v>
      </c>
      <c r="ES49">
        <v>14083</v>
      </c>
      <c r="ET49">
        <v>14942</v>
      </c>
      <c r="EU49">
        <v>16055</v>
      </c>
      <c r="EV49">
        <v>17161</v>
      </c>
      <c r="EW49">
        <v>18100</v>
      </c>
      <c r="EX49">
        <v>18928</v>
      </c>
      <c r="EY49">
        <v>19712</v>
      </c>
      <c r="EZ49">
        <v>20148</v>
      </c>
      <c r="FA49">
        <v>20876</v>
      </c>
      <c r="FB49">
        <v>21390</v>
      </c>
      <c r="FC49">
        <v>21784</v>
      </c>
      <c r="FD49">
        <v>21842</v>
      </c>
      <c r="FF49">
        <v>837</v>
      </c>
      <c r="FG49" t="s">
        <v>294</v>
      </c>
      <c r="FH49">
        <v>5839</v>
      </c>
      <c r="FI49">
        <v>6015</v>
      </c>
      <c r="FJ49">
        <v>6131</v>
      </c>
      <c r="FK49">
        <v>6262</v>
      </c>
      <c r="FL49">
        <v>6412</v>
      </c>
      <c r="FM49">
        <v>6648</v>
      </c>
      <c r="FN49">
        <v>6865</v>
      </c>
      <c r="FO49">
        <v>7018</v>
      </c>
      <c r="FP49">
        <v>7488</v>
      </c>
      <c r="FQ49">
        <v>7545</v>
      </c>
      <c r="FR49">
        <v>7779</v>
      </c>
      <c r="FS49">
        <v>8106</v>
      </c>
      <c r="FT49">
        <v>8721</v>
      </c>
      <c r="FV49">
        <v>837</v>
      </c>
      <c r="FW49" t="s">
        <v>294</v>
      </c>
      <c r="FX49">
        <v>235239</v>
      </c>
      <c r="FY49">
        <v>238064</v>
      </c>
      <c r="FZ49">
        <v>240744</v>
      </c>
      <c r="GA49">
        <v>243298</v>
      </c>
      <c r="GB49">
        <v>245761</v>
      </c>
      <c r="GC49">
        <v>248156</v>
      </c>
      <c r="GD49">
        <v>250479</v>
      </c>
      <c r="GE49">
        <v>252738</v>
      </c>
      <c r="GF49">
        <v>254909</v>
      </c>
      <c r="GG49">
        <v>257006</v>
      </c>
      <c r="GH49">
        <v>259022</v>
      </c>
      <c r="GI49">
        <v>260953</v>
      </c>
      <c r="GJ49">
        <v>262777</v>
      </c>
      <c r="GL49">
        <v>837</v>
      </c>
      <c r="GM49" t="s">
        <v>294</v>
      </c>
      <c r="GN49">
        <v>2368</v>
      </c>
      <c r="GO49">
        <v>2299</v>
      </c>
      <c r="GP49">
        <v>2117</v>
      </c>
      <c r="GQ49">
        <v>1991</v>
      </c>
      <c r="GR49">
        <v>1957</v>
      </c>
      <c r="GS49">
        <v>1856</v>
      </c>
      <c r="GT49">
        <v>1750</v>
      </c>
      <c r="GU49">
        <v>1640</v>
      </c>
      <c r="GV49">
        <v>1732</v>
      </c>
      <c r="GW49">
        <v>1712</v>
      </c>
      <c r="GX49">
        <v>1744</v>
      </c>
      <c r="GY49">
        <v>1717</v>
      </c>
      <c r="GZ49">
        <v>1911</v>
      </c>
      <c r="HA49">
        <v>1898</v>
      </c>
      <c r="HB49">
        <v>2082</v>
      </c>
      <c r="HC49">
        <v>2118</v>
      </c>
      <c r="HD49">
        <v>2236</v>
      </c>
      <c r="HE49">
        <v>2286</v>
      </c>
      <c r="HF49">
        <v>2377</v>
      </c>
      <c r="HG49">
        <v>2897</v>
      </c>
      <c r="HH49">
        <v>3677</v>
      </c>
      <c r="HI49">
        <v>4038</v>
      </c>
      <c r="HJ49">
        <v>4127</v>
      </c>
      <c r="HK49">
        <v>4236</v>
      </c>
      <c r="HL49">
        <v>4489</v>
      </c>
      <c r="HM49">
        <v>4504</v>
      </c>
      <c r="HN49">
        <v>4547</v>
      </c>
      <c r="HO49">
        <v>4412</v>
      </c>
      <c r="HP49">
        <v>4001</v>
      </c>
      <c r="HQ49">
        <v>3831</v>
      </c>
      <c r="HR49">
        <v>3458</v>
      </c>
      <c r="HS49">
        <v>3324</v>
      </c>
      <c r="HT49">
        <v>3223</v>
      </c>
      <c r="HU49">
        <v>3192</v>
      </c>
      <c r="HV49">
        <v>2863</v>
      </c>
      <c r="HW49">
        <v>2660</v>
      </c>
      <c r="HX49">
        <v>2309</v>
      </c>
      <c r="HY49">
        <v>2379</v>
      </c>
      <c r="HZ49">
        <v>2410</v>
      </c>
      <c r="IA49">
        <v>2453</v>
      </c>
      <c r="IB49">
        <v>2474</v>
      </c>
      <c r="IC49">
        <v>2551</v>
      </c>
      <c r="ID49">
        <v>2732</v>
      </c>
      <c r="IE49">
        <v>2738</v>
      </c>
      <c r="IF49">
        <v>2646</v>
      </c>
      <c r="IG49">
        <v>2674</v>
      </c>
      <c r="IH49">
        <v>2661</v>
      </c>
      <c r="II49">
        <v>2697</v>
      </c>
      <c r="IJ49">
        <v>2701</v>
      </c>
      <c r="IK49">
        <v>2667</v>
      </c>
      <c r="IL49">
        <v>2702</v>
      </c>
      <c r="IM49">
        <v>2539</v>
      </c>
      <c r="IN49">
        <v>2675</v>
      </c>
      <c r="IO49">
        <v>2718</v>
      </c>
      <c r="IP49">
        <v>2562</v>
      </c>
      <c r="IQ49">
        <v>2593</v>
      </c>
      <c r="IR49">
        <v>2583</v>
      </c>
      <c r="IS49">
        <v>2601</v>
      </c>
      <c r="IT49">
        <v>2715</v>
      </c>
      <c r="IU49">
        <v>2663</v>
      </c>
      <c r="IV49">
        <v>2815</v>
      </c>
      <c r="IW49">
        <v>2934</v>
      </c>
      <c r="IX49">
        <v>2963</v>
      </c>
      <c r="IY49">
        <v>2926</v>
      </c>
      <c r="IZ49">
        <v>2596</v>
      </c>
      <c r="JA49">
        <v>2097</v>
      </c>
      <c r="JB49">
        <v>1902</v>
      </c>
      <c r="JC49">
        <v>1591</v>
      </c>
      <c r="JD49">
        <v>2220</v>
      </c>
      <c r="JE49">
        <v>1626</v>
      </c>
      <c r="JF49">
        <v>1710</v>
      </c>
      <c r="JG49">
        <v>1748</v>
      </c>
      <c r="JH49">
        <v>1578</v>
      </c>
      <c r="JI49">
        <v>1540</v>
      </c>
      <c r="JJ49">
        <v>1460</v>
      </c>
      <c r="JK49">
        <v>1441</v>
      </c>
      <c r="JL49">
        <v>1328</v>
      </c>
      <c r="JM49">
        <v>1378</v>
      </c>
      <c r="JN49">
        <v>1335</v>
      </c>
      <c r="JO49">
        <v>1297</v>
      </c>
      <c r="JP49">
        <v>1236</v>
      </c>
      <c r="JQ49">
        <v>1140</v>
      </c>
      <c r="JR49">
        <v>991</v>
      </c>
      <c r="JS49">
        <v>927</v>
      </c>
      <c r="JT49">
        <v>859</v>
      </c>
      <c r="JU49">
        <v>707</v>
      </c>
      <c r="JV49">
        <v>679</v>
      </c>
      <c r="JW49">
        <v>588</v>
      </c>
      <c r="JX49">
        <v>494</v>
      </c>
      <c r="JY49">
        <v>444</v>
      </c>
      <c r="JZ49">
        <v>301</v>
      </c>
      <c r="KA49">
        <v>253</v>
      </c>
      <c r="KB49">
        <v>179</v>
      </c>
      <c r="KC49">
        <v>137</v>
      </c>
      <c r="KD49">
        <v>124</v>
      </c>
      <c r="KE49">
        <v>91</v>
      </c>
      <c r="KF49">
        <v>59</v>
      </c>
      <c r="KG49">
        <v>44</v>
      </c>
      <c r="KH49">
        <v>27</v>
      </c>
      <c r="KI49">
        <v>9</v>
      </c>
      <c r="KJ49">
        <v>20</v>
      </c>
      <c r="KL49">
        <v>837</v>
      </c>
      <c r="KM49" t="s">
        <v>294</v>
      </c>
      <c r="KN49">
        <v>2171</v>
      </c>
      <c r="KO49">
        <v>2144</v>
      </c>
      <c r="KP49">
        <v>2234</v>
      </c>
      <c r="KQ49">
        <v>2258</v>
      </c>
      <c r="KR49">
        <v>2240</v>
      </c>
      <c r="KS49">
        <v>2236</v>
      </c>
      <c r="KT49">
        <v>2374</v>
      </c>
      <c r="KU49">
        <v>2150</v>
      </c>
      <c r="KV49">
        <v>2211</v>
      </c>
      <c r="KW49">
        <v>2091</v>
      </c>
      <c r="KX49">
        <v>2139</v>
      </c>
      <c r="KY49">
        <v>2048</v>
      </c>
      <c r="KZ49">
        <v>2014</v>
      </c>
      <c r="LA49">
        <v>1961</v>
      </c>
      <c r="LB49">
        <v>1913</v>
      </c>
      <c r="LC49">
        <v>1795</v>
      </c>
      <c r="LD49">
        <v>1840</v>
      </c>
      <c r="LE49">
        <v>2065</v>
      </c>
      <c r="LF49">
        <v>2205</v>
      </c>
      <c r="LG49">
        <v>2989</v>
      </c>
      <c r="LH49">
        <v>3846</v>
      </c>
      <c r="LI49">
        <v>4596</v>
      </c>
      <c r="LJ49">
        <v>4732</v>
      </c>
      <c r="LK49">
        <v>4933</v>
      </c>
      <c r="LL49">
        <v>5001</v>
      </c>
      <c r="LM49">
        <v>4984</v>
      </c>
      <c r="LN49">
        <v>4834</v>
      </c>
      <c r="LO49">
        <v>4777</v>
      </c>
      <c r="LP49">
        <v>4567</v>
      </c>
      <c r="LQ49">
        <v>4485</v>
      </c>
      <c r="LR49">
        <v>4279</v>
      </c>
      <c r="LS49">
        <v>3961</v>
      </c>
      <c r="LT49">
        <v>3748</v>
      </c>
      <c r="LU49">
        <v>3828</v>
      </c>
      <c r="LV49">
        <v>3786</v>
      </c>
      <c r="LW49">
        <v>3749</v>
      </c>
      <c r="LX49">
        <v>3561</v>
      </c>
      <c r="LY49">
        <v>3274</v>
      </c>
      <c r="LZ49">
        <v>3195</v>
      </c>
      <c r="MA49">
        <v>2959</v>
      </c>
      <c r="MB49">
        <v>2930</v>
      </c>
      <c r="MC49">
        <v>2796</v>
      </c>
      <c r="MD49">
        <v>2914</v>
      </c>
      <c r="ME49">
        <v>2634</v>
      </c>
      <c r="MF49">
        <v>2522</v>
      </c>
      <c r="MG49">
        <v>2186</v>
      </c>
      <c r="MH49">
        <v>2330</v>
      </c>
      <c r="MI49">
        <v>2361</v>
      </c>
      <c r="MJ49">
        <v>2426</v>
      </c>
      <c r="MK49">
        <v>2433</v>
      </c>
      <c r="ML49">
        <v>2570</v>
      </c>
      <c r="MM49">
        <v>2667</v>
      </c>
      <c r="MN49">
        <v>2694</v>
      </c>
      <c r="MO49">
        <v>2627</v>
      </c>
      <c r="MP49">
        <v>2652</v>
      </c>
      <c r="MQ49">
        <v>2668</v>
      </c>
      <c r="MR49">
        <v>2638</v>
      </c>
      <c r="MS49">
        <v>2676</v>
      </c>
      <c r="MT49">
        <v>2636</v>
      </c>
      <c r="MU49">
        <v>2592</v>
      </c>
      <c r="MV49">
        <v>2452</v>
      </c>
      <c r="MW49">
        <v>2594</v>
      </c>
      <c r="MX49">
        <v>2585</v>
      </c>
      <c r="MY49">
        <v>2493</v>
      </c>
      <c r="MZ49">
        <v>2483</v>
      </c>
      <c r="NA49">
        <v>2476</v>
      </c>
      <c r="NB49">
        <v>2459</v>
      </c>
      <c r="NC49">
        <v>2568</v>
      </c>
      <c r="ND49">
        <v>2546</v>
      </c>
      <c r="NE49">
        <v>2617</v>
      </c>
      <c r="NF49">
        <v>2704</v>
      </c>
      <c r="NG49">
        <v>2742</v>
      </c>
      <c r="NH49">
        <v>2666</v>
      </c>
      <c r="NI49">
        <v>2331</v>
      </c>
      <c r="NJ49">
        <v>1858</v>
      </c>
      <c r="NK49">
        <v>1676</v>
      </c>
      <c r="NL49">
        <v>1395</v>
      </c>
      <c r="NM49">
        <v>1903</v>
      </c>
      <c r="NN49">
        <v>1417</v>
      </c>
      <c r="NO49">
        <v>1442</v>
      </c>
      <c r="NP49">
        <v>1403</v>
      </c>
      <c r="NQ49">
        <v>1226</v>
      </c>
      <c r="NR49">
        <v>1142</v>
      </c>
      <c r="NS49">
        <v>1053</v>
      </c>
      <c r="NT49">
        <v>1044</v>
      </c>
      <c r="NU49">
        <v>858</v>
      </c>
      <c r="NV49">
        <v>812</v>
      </c>
      <c r="NW49">
        <v>760</v>
      </c>
      <c r="NX49">
        <v>711</v>
      </c>
      <c r="NY49">
        <v>581</v>
      </c>
      <c r="NZ49">
        <v>509</v>
      </c>
      <c r="OA49">
        <v>423</v>
      </c>
      <c r="OB49">
        <v>331</v>
      </c>
      <c r="OC49">
        <v>260</v>
      </c>
      <c r="OD49">
        <v>194</v>
      </c>
      <c r="OE49">
        <v>131</v>
      </c>
      <c r="OF49">
        <v>87</v>
      </c>
      <c r="OG49">
        <v>71</v>
      </c>
      <c r="OH49">
        <v>42</v>
      </c>
      <c r="OI49">
        <v>30</v>
      </c>
      <c r="OJ49">
        <v>39</v>
      </c>
      <c r="OL49">
        <v>837</v>
      </c>
      <c r="OM49" t="s">
        <v>294</v>
      </c>
      <c r="ON49">
        <v>2271</v>
      </c>
      <c r="OO49">
        <v>2202</v>
      </c>
      <c r="OP49">
        <v>2150</v>
      </c>
      <c r="OQ49">
        <v>2116</v>
      </c>
      <c r="OR49">
        <v>2086</v>
      </c>
      <c r="OS49">
        <v>2061</v>
      </c>
      <c r="OT49">
        <v>2049</v>
      </c>
      <c r="OU49">
        <v>2040</v>
      </c>
      <c r="OV49">
        <v>2024</v>
      </c>
      <c r="OW49">
        <v>2013</v>
      </c>
      <c r="OX49">
        <v>2001</v>
      </c>
      <c r="OY49">
        <v>1986</v>
      </c>
      <c r="OZ49">
        <v>2030</v>
      </c>
      <c r="PA49">
        <v>2104</v>
      </c>
      <c r="PB49">
        <v>2225</v>
      </c>
      <c r="PC49">
        <v>2300</v>
      </c>
      <c r="PD49">
        <v>2421</v>
      </c>
      <c r="PE49">
        <v>2531</v>
      </c>
      <c r="PF49">
        <v>2835</v>
      </c>
      <c r="PG49">
        <v>3263</v>
      </c>
      <c r="PH49">
        <v>4162</v>
      </c>
      <c r="PI49">
        <v>4647</v>
      </c>
      <c r="PJ49">
        <v>4815</v>
      </c>
      <c r="PK49">
        <v>4907</v>
      </c>
      <c r="PL49">
        <v>4966</v>
      </c>
      <c r="PM49">
        <v>4867</v>
      </c>
      <c r="PN49">
        <v>4795</v>
      </c>
      <c r="PO49">
        <v>4564</v>
      </c>
      <c r="PP49">
        <v>4411</v>
      </c>
      <c r="PQ49">
        <v>4388</v>
      </c>
      <c r="PR49">
        <v>4310</v>
      </c>
      <c r="PS49">
        <v>4309</v>
      </c>
      <c r="PT49">
        <v>4158</v>
      </c>
      <c r="PU49">
        <v>4227</v>
      </c>
      <c r="PV49">
        <v>4186</v>
      </c>
      <c r="PW49">
        <v>4192</v>
      </c>
      <c r="PX49">
        <v>4170</v>
      </c>
      <c r="PY49">
        <v>4084</v>
      </c>
      <c r="PZ49">
        <v>4036</v>
      </c>
      <c r="QA49">
        <v>3967</v>
      </c>
      <c r="QB49">
        <v>3864</v>
      </c>
      <c r="QC49">
        <v>3778</v>
      </c>
      <c r="QD49">
        <v>3674</v>
      </c>
      <c r="QE49">
        <v>3457</v>
      </c>
      <c r="QF49">
        <v>3362</v>
      </c>
      <c r="QG49">
        <v>3440</v>
      </c>
      <c r="QH49">
        <v>3460</v>
      </c>
      <c r="QI49">
        <v>3471</v>
      </c>
      <c r="QJ49">
        <v>3344</v>
      </c>
      <c r="QK49">
        <v>3127</v>
      </c>
      <c r="QL49">
        <v>3077</v>
      </c>
      <c r="QM49">
        <v>2903</v>
      </c>
      <c r="QN49">
        <v>2893</v>
      </c>
      <c r="QO49">
        <v>2800</v>
      </c>
      <c r="QP49">
        <v>2889</v>
      </c>
      <c r="QQ49">
        <v>2654</v>
      </c>
      <c r="QR49">
        <v>2544</v>
      </c>
      <c r="QS49">
        <v>2232</v>
      </c>
      <c r="QT49">
        <v>2347</v>
      </c>
      <c r="QU49">
        <v>2364</v>
      </c>
      <c r="QV49">
        <v>2428</v>
      </c>
      <c r="QW49">
        <v>2418</v>
      </c>
      <c r="QX49">
        <v>2546</v>
      </c>
      <c r="QY49">
        <v>2621</v>
      </c>
      <c r="QZ49">
        <v>2627</v>
      </c>
      <c r="RA49">
        <v>2562</v>
      </c>
      <c r="RB49">
        <v>2582</v>
      </c>
      <c r="RC49">
        <v>2590</v>
      </c>
      <c r="RD49">
        <v>2562</v>
      </c>
      <c r="RE49">
        <v>2574</v>
      </c>
      <c r="RF49">
        <v>2517</v>
      </c>
      <c r="RG49">
        <v>2471</v>
      </c>
      <c r="RH49">
        <v>2325</v>
      </c>
      <c r="RI49">
        <v>2434</v>
      </c>
      <c r="RJ49">
        <v>2408</v>
      </c>
      <c r="RK49">
        <v>2306</v>
      </c>
      <c r="RL49">
        <v>2285</v>
      </c>
      <c r="RM49">
        <v>2244</v>
      </c>
      <c r="RN49">
        <v>2205</v>
      </c>
      <c r="RO49">
        <v>2232</v>
      </c>
      <c r="RP49">
        <v>2170</v>
      </c>
      <c r="RQ49">
        <v>2169</v>
      </c>
      <c r="RR49">
        <v>2165</v>
      </c>
      <c r="RS49">
        <v>2100</v>
      </c>
      <c r="RT49">
        <v>1966</v>
      </c>
      <c r="RU49">
        <v>1628</v>
      </c>
      <c r="RV49">
        <v>1229</v>
      </c>
      <c r="RW49">
        <v>1038</v>
      </c>
      <c r="RX49">
        <v>801</v>
      </c>
      <c r="RY49">
        <v>987</v>
      </c>
      <c r="RZ49">
        <v>657</v>
      </c>
      <c r="SA49">
        <v>589</v>
      </c>
      <c r="SB49">
        <v>492</v>
      </c>
      <c r="SC49">
        <v>367</v>
      </c>
      <c r="SD49">
        <v>276</v>
      </c>
      <c r="SE49">
        <v>205</v>
      </c>
      <c r="SF49">
        <v>162</v>
      </c>
      <c r="SG49">
        <v>100</v>
      </c>
      <c r="SH49">
        <v>71</v>
      </c>
      <c r="SI49">
        <v>48</v>
      </c>
      <c r="SJ49">
        <v>71</v>
      </c>
      <c r="SL49">
        <v>837</v>
      </c>
      <c r="SM49" t="s">
        <v>294</v>
      </c>
      <c r="SN49">
        <v>0</v>
      </c>
      <c r="SO49">
        <v>362625.67006321246</v>
      </c>
      <c r="SP49">
        <v>706638.69511433062</v>
      </c>
      <c r="SQ49">
        <v>1034477.9734652843</v>
      </c>
      <c r="SR49">
        <v>1350636.212532786</v>
      </c>
      <c r="SS49">
        <v>1658065.7629049607</v>
      </c>
      <c r="ST49">
        <v>1956253.1723056128</v>
      </c>
      <c r="SU49">
        <v>2246225.3452871339</v>
      </c>
      <c r="SV49">
        <v>2524901.5681923497</v>
      </c>
      <c r="SW49">
        <v>2794078.9239879446</v>
      </c>
      <c r="SX49">
        <v>3052858.8711905768</v>
      </c>
      <c r="SY49">
        <v>3300727.9575240505</v>
      </c>
      <c r="SZ49">
        <v>3534862.1954692891</v>
      </c>
      <c r="TA49">
        <v>0</v>
      </c>
      <c r="TB49">
        <v>-2599084.9146767464</v>
      </c>
      <c r="TC49">
        <v>-4342779.5426576948</v>
      </c>
      <c r="TD49">
        <v>-5845581.3618270811</v>
      </c>
      <c r="TE49">
        <v>-6992503.6935873535</v>
      </c>
      <c r="TF49">
        <v>-7375993.0851749694</v>
      </c>
      <c r="TG49">
        <v>-7040518.1904888097</v>
      </c>
      <c r="TH49">
        <v>-6384244.0671834415</v>
      </c>
      <c r="TI49">
        <v>-5687547.7424222529</v>
      </c>
      <c r="TJ49">
        <v>-5198666.1567594595</v>
      </c>
      <c r="TK49">
        <v>-4904925.8332048478</v>
      </c>
      <c r="TL49">
        <v>-4757248.0688842172</v>
      </c>
      <c r="TM49">
        <v>-4714285.2766561089</v>
      </c>
      <c r="TN49">
        <v>0</v>
      </c>
      <c r="TO49">
        <v>6086003.4653768707</v>
      </c>
      <c r="TP49">
        <v>10164547.660249785</v>
      </c>
      <c r="TQ49">
        <v>14333770.098355103</v>
      </c>
      <c r="TR49">
        <v>17677871.223847769</v>
      </c>
      <c r="TS49">
        <v>19677557.004386526</v>
      </c>
      <c r="TT49">
        <v>19912508.916293025</v>
      </c>
      <c r="TU49">
        <v>19491247.398573369</v>
      </c>
      <c r="TV49">
        <v>17988396.251311556</v>
      </c>
      <c r="TW49">
        <v>16483758.262191307</v>
      </c>
      <c r="TX49">
        <v>14227861.746702161</v>
      </c>
      <c r="TY49">
        <v>12135093.370048191</v>
      </c>
      <c r="TZ49">
        <v>10363149.643609475</v>
      </c>
      <c r="UA49">
        <v>0</v>
      </c>
      <c r="UB49">
        <v>1032091.764279497</v>
      </c>
      <c r="UC49">
        <v>2054762.4177009845</v>
      </c>
      <c r="UD49">
        <v>3113564.5142681627</v>
      </c>
      <c r="UE49">
        <v>4154572.0275585065</v>
      </c>
      <c r="UF49">
        <v>5228206.9131116932</v>
      </c>
      <c r="UG49">
        <v>6262302.5134911584</v>
      </c>
      <c r="UH49">
        <v>7195489.9763018498</v>
      </c>
      <c r="UI49">
        <v>8114709.8701125216</v>
      </c>
      <c r="UJ49">
        <v>8949710.8187036272</v>
      </c>
      <c r="UK49">
        <v>9805255.468644049</v>
      </c>
      <c r="UL49">
        <v>10562037.466050543</v>
      </c>
      <c r="UM49">
        <v>11248760.665034957</v>
      </c>
      <c r="UN49">
        <v>0</v>
      </c>
      <c r="UO49">
        <v>1542935.1575205408</v>
      </c>
      <c r="UP49">
        <v>3126656.4172197059</v>
      </c>
      <c r="UQ49">
        <v>4756576.0272959583</v>
      </c>
      <c r="UR49">
        <v>6343172.1069354434</v>
      </c>
      <c r="US49">
        <v>7801683.5167241395</v>
      </c>
      <c r="UT49">
        <v>9258848.3184245806</v>
      </c>
      <c r="UU49">
        <v>10577421.048500983</v>
      </c>
      <c r="UV49">
        <v>12086903.00893732</v>
      </c>
      <c r="UW49">
        <v>13182585.999550385</v>
      </c>
      <c r="UX49">
        <v>14400126.137200387</v>
      </c>
      <c r="UY49">
        <v>15621327.575746605</v>
      </c>
      <c r="UZ49">
        <v>16961234.656817552</v>
      </c>
      <c r="VA49">
        <v>0</v>
      </c>
      <c r="VB49">
        <v>4241351.6125843497</v>
      </c>
      <c r="VC49">
        <v>8633362.5460981559</v>
      </c>
      <c r="VD49">
        <v>13045466.255981717</v>
      </c>
      <c r="VE49">
        <v>17320328.263184033</v>
      </c>
      <c r="VF49">
        <v>21181176.893269859</v>
      </c>
      <c r="VG49">
        <v>25296747.738978218</v>
      </c>
      <c r="VH49">
        <v>29369391.624500129</v>
      </c>
      <c r="VI49">
        <v>33497508.828927916</v>
      </c>
      <c r="VJ49">
        <v>37378962.014110841</v>
      </c>
      <c r="VK49">
        <v>41190160.436403498</v>
      </c>
      <c r="VL49">
        <v>44810869.490554444</v>
      </c>
      <c r="VM49">
        <v>48320027.013511866</v>
      </c>
      <c r="VN49">
        <v>0</v>
      </c>
      <c r="VO49">
        <v>3809474.2640087646</v>
      </c>
      <c r="VP49">
        <v>8405947.6934036948</v>
      </c>
      <c r="VQ49">
        <v>13974871.008230546</v>
      </c>
      <c r="VR49">
        <v>19705746.501887698</v>
      </c>
      <c r="VS49">
        <v>25708789.281652737</v>
      </c>
      <c r="VT49">
        <v>31263423.643645179</v>
      </c>
      <c r="VU49">
        <v>36019230.432622433</v>
      </c>
      <c r="VV49">
        <v>43080567.38486971</v>
      </c>
      <c r="VW49">
        <v>46614091.552312918</v>
      </c>
      <c r="VX49">
        <v>51358729.354223505</v>
      </c>
      <c r="VY49">
        <v>56679820.850684546</v>
      </c>
      <c r="VZ49">
        <v>63977781.335978456</v>
      </c>
      <c r="WA49">
        <v>0</v>
      </c>
      <c r="WB49">
        <v>2631285.6252318826</v>
      </c>
      <c r="WC49">
        <v>5045801.0126700327</v>
      </c>
      <c r="WD49">
        <v>7290741.6137039978</v>
      </c>
      <c r="WE49">
        <v>9419279.1105757318</v>
      </c>
      <c r="WF49">
        <v>11406878.993660372</v>
      </c>
      <c r="WG49">
        <v>13295693.803489983</v>
      </c>
      <c r="WH49">
        <v>14912092.273520209</v>
      </c>
      <c r="WI49">
        <v>16800344.397753064</v>
      </c>
      <c r="WJ49">
        <v>18053367.86807115</v>
      </c>
      <c r="WK49">
        <v>19548921.640080612</v>
      </c>
      <c r="WL49">
        <v>21082898.018415984</v>
      </c>
      <c r="WM49">
        <v>22840368.613350097</v>
      </c>
      <c r="WN49">
        <v>0</v>
      </c>
      <c r="WO49">
        <v>17106682.64438837</v>
      </c>
      <c r="WP49">
        <v>33794936.899798989</v>
      </c>
      <c r="WQ49">
        <v>51703886.129473686</v>
      </c>
      <c r="WR49">
        <v>68979101.75293462</v>
      </c>
      <c r="WS49">
        <v>85286365.280535325</v>
      </c>
      <c r="WT49">
        <v>100205259.91613895</v>
      </c>
      <c r="WU49">
        <v>113426854.03212267</v>
      </c>
      <c r="WV49">
        <v>128405783.56768218</v>
      </c>
      <c r="WW49">
        <v>138257889.28216869</v>
      </c>
      <c r="WX49">
        <v>148678987.82123995</v>
      </c>
      <c r="WY49">
        <v>159435526.66014016</v>
      </c>
      <c r="WZ49">
        <v>172531898.84711558</v>
      </c>
      <c r="XA49">
        <v>837</v>
      </c>
      <c r="XB49" t="s">
        <v>294</v>
      </c>
      <c r="XC49">
        <v>0</v>
      </c>
      <c r="XD49">
        <v>362625.67006321246</v>
      </c>
      <c r="XE49">
        <v>706638.69511433062</v>
      </c>
      <c r="XF49">
        <v>1034477.9734652843</v>
      </c>
      <c r="XG49">
        <v>1350636.212532786</v>
      </c>
      <c r="XH49">
        <v>1658065.7629049607</v>
      </c>
      <c r="XI49">
        <v>1956253.1723056128</v>
      </c>
      <c r="XJ49">
        <v>2246225.3452871339</v>
      </c>
      <c r="XK49">
        <v>2524901.5681923497</v>
      </c>
      <c r="XL49">
        <v>2794078.9239879446</v>
      </c>
      <c r="XM49">
        <v>3052858.8711905768</v>
      </c>
      <c r="XN49">
        <v>3300727.9575240505</v>
      </c>
      <c r="XO49">
        <v>3534862.1954692891</v>
      </c>
      <c r="XP49">
        <v>0</v>
      </c>
      <c r="XQ49">
        <v>0</v>
      </c>
      <c r="XR49">
        <v>0</v>
      </c>
      <c r="XS49">
        <v>0</v>
      </c>
      <c r="XT49">
        <v>0</v>
      </c>
      <c r="XU49">
        <v>0</v>
      </c>
      <c r="XV49">
        <v>335474.89468615974</v>
      </c>
      <c r="XW49">
        <v>991749.01799152792</v>
      </c>
      <c r="XX49">
        <v>1688445.342752716</v>
      </c>
      <c r="XY49">
        <v>2177326.9284155099</v>
      </c>
      <c r="XZ49">
        <v>2471067.2519701216</v>
      </c>
      <c r="YA49">
        <v>2618745.0162907522</v>
      </c>
      <c r="YB49">
        <v>2661707.8085188605</v>
      </c>
      <c r="YC49">
        <v>0</v>
      </c>
      <c r="YD49">
        <v>6086003.4653768707</v>
      </c>
      <c r="YE49">
        <v>10164547.660249785</v>
      </c>
      <c r="YF49">
        <v>14333770.098355103</v>
      </c>
      <c r="YG49">
        <v>17677871.223847769</v>
      </c>
      <c r="YH49">
        <v>19677557.004386526</v>
      </c>
      <c r="YI49">
        <v>19912508.916293025</v>
      </c>
      <c r="YJ49">
        <v>19912508.916293025</v>
      </c>
      <c r="YK49">
        <v>19912508.916293025</v>
      </c>
      <c r="YL49">
        <v>19912508.916293025</v>
      </c>
      <c r="YM49">
        <v>19912508.916293025</v>
      </c>
      <c r="YN49">
        <v>19912508.916293025</v>
      </c>
      <c r="YO49">
        <v>19912508.916293025</v>
      </c>
      <c r="YP49">
        <v>0</v>
      </c>
      <c r="YQ49">
        <v>1032091.764279497</v>
      </c>
      <c r="YR49">
        <v>2054762.4177009845</v>
      </c>
      <c r="YS49">
        <v>3113564.5142681627</v>
      </c>
      <c r="YT49">
        <v>4154572.0275585065</v>
      </c>
      <c r="YU49">
        <v>5228206.9131116932</v>
      </c>
      <c r="YV49">
        <v>6262302.5134911584</v>
      </c>
      <c r="YW49">
        <v>7195489.9763018498</v>
      </c>
      <c r="YX49">
        <v>8114709.8701125216</v>
      </c>
      <c r="YY49">
        <v>8949710.8187036272</v>
      </c>
      <c r="YZ49">
        <v>9805255.468644049</v>
      </c>
      <c r="ZA49">
        <v>10562037.466050543</v>
      </c>
      <c r="ZB49">
        <v>11248760.665034957</v>
      </c>
      <c r="ZC49">
        <v>0</v>
      </c>
      <c r="ZD49">
        <v>1542935.1575205408</v>
      </c>
      <c r="ZE49">
        <v>3126656.4172197059</v>
      </c>
      <c r="ZF49">
        <v>4756576.0272959583</v>
      </c>
      <c r="ZG49">
        <v>6343172.1069354434</v>
      </c>
      <c r="ZH49">
        <v>7801683.5167241395</v>
      </c>
      <c r="ZI49">
        <v>9258848.3184245806</v>
      </c>
      <c r="ZJ49">
        <v>10577421.048500983</v>
      </c>
      <c r="ZK49">
        <v>12086903.00893732</v>
      </c>
      <c r="ZL49">
        <v>13182585.999550385</v>
      </c>
      <c r="ZM49">
        <v>14400126.137200387</v>
      </c>
      <c r="ZN49">
        <v>15621327.575746605</v>
      </c>
      <c r="ZO49">
        <v>16961234.656817552</v>
      </c>
      <c r="ZP49">
        <v>0</v>
      </c>
      <c r="ZQ49">
        <v>4241351.6125843497</v>
      </c>
      <c r="ZR49">
        <v>8633362.5460981559</v>
      </c>
      <c r="ZS49">
        <v>13045466.255981717</v>
      </c>
      <c r="ZT49">
        <v>17320328.263184033</v>
      </c>
      <c r="ZU49">
        <v>21181176.893269859</v>
      </c>
      <c r="ZV49">
        <v>25296747.738978218</v>
      </c>
      <c r="ZW49">
        <v>29369391.624500129</v>
      </c>
      <c r="ZX49">
        <v>33497508.828927916</v>
      </c>
      <c r="ZY49">
        <v>37378962.014110841</v>
      </c>
      <c r="ZZ49">
        <v>41190160.436403498</v>
      </c>
      <c r="AAA49">
        <v>44810869.490554444</v>
      </c>
      <c r="AAB49">
        <v>48320027.013511866</v>
      </c>
      <c r="AAC49">
        <v>0</v>
      </c>
      <c r="AAD49">
        <v>3809474.2640087646</v>
      </c>
      <c r="AAE49">
        <v>8405947.6934036948</v>
      </c>
      <c r="AAF49">
        <v>13974871.008230546</v>
      </c>
      <c r="AAG49">
        <v>19705746.501887698</v>
      </c>
      <c r="AAH49">
        <v>25708789.281652737</v>
      </c>
      <c r="AAI49">
        <v>31263423.643645179</v>
      </c>
      <c r="AAJ49">
        <v>36019230.432622433</v>
      </c>
      <c r="AAK49">
        <v>43080567.38486971</v>
      </c>
      <c r="AAL49">
        <v>46614091.552312918</v>
      </c>
      <c r="AAM49">
        <v>51358729.354223505</v>
      </c>
      <c r="AAN49">
        <v>56679820.850684546</v>
      </c>
      <c r="AAO49">
        <v>63977781.335978456</v>
      </c>
      <c r="AAP49">
        <v>0</v>
      </c>
      <c r="AAQ49">
        <v>2631285.6252318826</v>
      </c>
      <c r="AAR49">
        <v>5045801.0126700327</v>
      </c>
      <c r="AAS49">
        <v>7290741.6137039978</v>
      </c>
      <c r="AAT49">
        <v>9419279.1105757318</v>
      </c>
      <c r="AAU49">
        <v>11406878.993660372</v>
      </c>
      <c r="AAV49">
        <v>13295693.803489983</v>
      </c>
      <c r="AAW49">
        <v>14912092.273520209</v>
      </c>
      <c r="AAX49">
        <v>16800344.397753064</v>
      </c>
      <c r="AAY49">
        <v>18053367.86807115</v>
      </c>
      <c r="AAZ49">
        <v>19548921.640080612</v>
      </c>
      <c r="ABA49">
        <v>21082898.018415984</v>
      </c>
      <c r="ABB49">
        <v>22840368.613350097</v>
      </c>
      <c r="ABC49">
        <v>0</v>
      </c>
      <c r="ABD49">
        <v>19705767.559065118</v>
      </c>
      <c r="ABE49">
        <v>38137716.442456692</v>
      </c>
      <c r="ABF49">
        <v>57549467.491300769</v>
      </c>
      <c r="ABG49">
        <v>75971605.446521968</v>
      </c>
      <c r="ABH49">
        <v>92662358.365710288</v>
      </c>
      <c r="ABI49">
        <v>107581253.00131392</v>
      </c>
      <c r="ABJ49">
        <v>121224108.63501728</v>
      </c>
      <c r="ABK49">
        <v>137705889.31783864</v>
      </c>
      <c r="ABL49">
        <v>149062633.02144539</v>
      </c>
      <c r="ABM49">
        <v>161739628.07600576</v>
      </c>
      <c r="ABN49">
        <v>174588935.29155996</v>
      </c>
      <c r="ABO49">
        <v>189457251.20497411</v>
      </c>
      <c r="ABQ49">
        <v>837</v>
      </c>
      <c r="ABR49" t="s">
        <v>294</v>
      </c>
      <c r="ABS49">
        <v>0</v>
      </c>
      <c r="ABT49">
        <v>1335229.6110149871</v>
      </c>
      <c r="ABU49">
        <v>2623087.4116197634</v>
      </c>
      <c r="ABV49">
        <v>3885739.0342440601</v>
      </c>
      <c r="ABW49">
        <v>5131554.0766016794</v>
      </c>
      <c r="ABX49">
        <v>6367923.8859504368</v>
      </c>
      <c r="ABY49">
        <v>7585334.6023009326</v>
      </c>
      <c r="ABZ49">
        <v>8792807.5438506044</v>
      </c>
      <c r="ACA49">
        <v>9975516.9794471543</v>
      </c>
      <c r="ACB49">
        <v>11140577.969149256</v>
      </c>
      <c r="ACC49">
        <v>12283370.117508782</v>
      </c>
      <c r="ACD49">
        <v>13408285.989598479</v>
      </c>
      <c r="ACE49">
        <v>14501800.724304963</v>
      </c>
      <c r="ACG49">
        <v>837</v>
      </c>
      <c r="ACH49" t="s">
        <v>294</v>
      </c>
      <c r="ACI49">
        <v>106572</v>
      </c>
      <c r="ACJ49">
        <v>1883890</v>
      </c>
      <c r="ACK49">
        <v>5.6570181910833434E-2</v>
      </c>
      <c r="ACM49">
        <v>837</v>
      </c>
      <c r="ACN49" t="s">
        <v>294</v>
      </c>
      <c r="ACO49">
        <v>2153</v>
      </c>
      <c r="ACP49">
        <v>1225</v>
      </c>
      <c r="ACQ49">
        <v>904</v>
      </c>
      <c r="ACR49">
        <v>6812</v>
      </c>
      <c r="ACS49">
        <v>15815</v>
      </c>
      <c r="ACT49">
        <v>8752</v>
      </c>
      <c r="ACU49">
        <v>4396</v>
      </c>
      <c r="ACV49">
        <v>2470</v>
      </c>
      <c r="ACW49">
        <v>1588</v>
      </c>
      <c r="ACX49">
        <v>1441</v>
      </c>
      <c r="ACY49">
        <v>1222</v>
      </c>
      <c r="ACZ49">
        <v>938</v>
      </c>
      <c r="ADA49">
        <v>892</v>
      </c>
      <c r="ADB49">
        <v>710</v>
      </c>
      <c r="ADC49">
        <v>384</v>
      </c>
      <c r="ADD49">
        <v>411</v>
      </c>
      <c r="ADF49">
        <v>837</v>
      </c>
      <c r="ADG49" t="s">
        <v>294</v>
      </c>
      <c r="ADH49">
        <v>2864</v>
      </c>
      <c r="ADI49">
        <v>1227</v>
      </c>
      <c r="ADJ49">
        <v>651</v>
      </c>
      <c r="ADK49">
        <v>2319</v>
      </c>
      <c r="ADL49">
        <v>10646</v>
      </c>
      <c r="ADM49">
        <v>9830</v>
      </c>
      <c r="ADN49">
        <v>5409</v>
      </c>
      <c r="ADO49">
        <v>2821</v>
      </c>
      <c r="ADP49">
        <v>1590</v>
      </c>
      <c r="ADQ49">
        <v>1220</v>
      </c>
      <c r="ADR49">
        <v>1211</v>
      </c>
      <c r="ADS49">
        <v>839</v>
      </c>
      <c r="ADT49">
        <v>747</v>
      </c>
      <c r="ADU49">
        <v>579</v>
      </c>
      <c r="ADV49">
        <v>286</v>
      </c>
      <c r="ADW49">
        <v>287</v>
      </c>
      <c r="ADY49">
        <v>837</v>
      </c>
      <c r="ADZ49" t="s">
        <v>294</v>
      </c>
      <c r="AEA49">
        <v>-711</v>
      </c>
      <c r="AEB49">
        <v>-2</v>
      </c>
      <c r="AEC49">
        <v>253</v>
      </c>
      <c r="AED49">
        <v>4493</v>
      </c>
      <c r="AEE49">
        <v>5169</v>
      </c>
      <c r="AEF49">
        <v>-1078</v>
      </c>
      <c r="AEG49">
        <v>-1013</v>
      </c>
      <c r="AEH49">
        <v>-351</v>
      </c>
      <c r="AEI49">
        <v>-2</v>
      </c>
      <c r="AEJ49">
        <v>221</v>
      </c>
      <c r="AEK49">
        <v>11</v>
      </c>
      <c r="AEL49">
        <v>99</v>
      </c>
      <c r="AEM49">
        <v>145</v>
      </c>
      <c r="AEN49">
        <v>131</v>
      </c>
      <c r="AEO49">
        <v>98</v>
      </c>
      <c r="AEP49">
        <v>124</v>
      </c>
      <c r="AER49">
        <v>837</v>
      </c>
      <c r="AES49" t="s">
        <v>294</v>
      </c>
      <c r="AET49">
        <v>6079.1146648364693</v>
      </c>
      <c r="AEU49">
        <v>6215.1997433411243</v>
      </c>
      <c r="AEV49">
        <v>7836.5725421424395</v>
      </c>
      <c r="AEW49">
        <v>5262.8928545384442</v>
      </c>
      <c r="AEX49">
        <v>-30.971996978184222</v>
      </c>
      <c r="AEY49">
        <v>1933.0168273268866</v>
      </c>
      <c r="AEZ49">
        <v>3306.4906976204538</v>
      </c>
      <c r="AFA49">
        <v>4084.6635099680589</v>
      </c>
      <c r="AFB49">
        <v>4799.4590768368353</v>
      </c>
      <c r="AFC49">
        <v>5464.4751400058149</v>
      </c>
      <c r="AFD49">
        <v>5342.8966328528286</v>
      </c>
      <c r="AFE49">
        <v>4988.0830081746417</v>
      </c>
      <c r="AFF49">
        <v>4493.5900970672592</v>
      </c>
      <c r="AFG49">
        <v>4224.5346825317019</v>
      </c>
      <c r="AFH49">
        <v>3669.9981563970514</v>
      </c>
      <c r="AFI49">
        <v>14547.38454519579</v>
      </c>
      <c r="AFK49">
        <v>837</v>
      </c>
      <c r="AFL49" t="s">
        <v>294</v>
      </c>
      <c r="AFM49">
        <v>11411.394197039659</v>
      </c>
      <c r="AFN49">
        <v>11316.321657196429</v>
      </c>
      <c r="AFO49">
        <v>12541.459252757941</v>
      </c>
      <c r="AFP49">
        <v>6717.5504653554353</v>
      </c>
      <c r="AFQ49">
        <v>2311.2933030111685</v>
      </c>
      <c r="AFR49">
        <v>2234.1051994962977</v>
      </c>
      <c r="AFS49">
        <v>2234.1051994962977</v>
      </c>
      <c r="AFT49">
        <v>2234.1051994962977</v>
      </c>
      <c r="AFU49">
        <v>2234.1051994962977</v>
      </c>
      <c r="AFV49">
        <v>2234.1051994962977</v>
      </c>
      <c r="AFW49">
        <v>3766.3963137485275</v>
      </c>
      <c r="AFX49">
        <v>3766.3963137485275</v>
      </c>
      <c r="AFY49">
        <v>3766.3963137485275</v>
      </c>
      <c r="AFZ49">
        <v>5221.3963643415336</v>
      </c>
      <c r="AGA49">
        <v>5221.3963643415336</v>
      </c>
      <c r="AGB49">
        <v>14637.361381505925</v>
      </c>
      <c r="AGD49">
        <v>837</v>
      </c>
      <c r="AGE49" t="s">
        <v>294</v>
      </c>
      <c r="AGF49">
        <v>-5332.2795322031898</v>
      </c>
      <c r="AGG49">
        <v>-5101.1219138553051</v>
      </c>
      <c r="AGH49">
        <v>-4704.8867106155012</v>
      </c>
      <c r="AGI49">
        <v>-1454.6576108169911</v>
      </c>
      <c r="AGJ49">
        <v>-2342.2652999893526</v>
      </c>
      <c r="AGK49">
        <v>-301.08837216941106</v>
      </c>
      <c r="AGL49">
        <v>1072.3854981241561</v>
      </c>
      <c r="AGM49">
        <v>1850.5583104717612</v>
      </c>
      <c r="AGN49">
        <v>2565.3538773405376</v>
      </c>
      <c r="AGO49">
        <v>3230.3699405095172</v>
      </c>
      <c r="AGP49">
        <v>1576.5003191043011</v>
      </c>
      <c r="AGQ49">
        <v>1221.6866944261142</v>
      </c>
      <c r="AGR49">
        <v>727.19378331873168</v>
      </c>
      <c r="AGS49">
        <v>-996.86168180983168</v>
      </c>
      <c r="AGT49">
        <v>-1551.3982079444822</v>
      </c>
      <c r="AGU49">
        <v>-89.976836310135695</v>
      </c>
    </row>
    <row r="50" spans="1:879" x14ac:dyDescent="0.25">
      <c r="A50">
        <v>18</v>
      </c>
      <c r="B50">
        <v>887</v>
      </c>
      <c r="C50" t="s">
        <v>295</v>
      </c>
      <c r="D50">
        <v>37</v>
      </c>
      <c r="E50">
        <v>25</v>
      </c>
      <c r="F50">
        <v>25</v>
      </c>
      <c r="G50">
        <v>24</v>
      </c>
      <c r="H50">
        <v>23</v>
      </c>
      <c r="I50">
        <v>23</v>
      </c>
      <c r="J50">
        <v>23</v>
      </c>
      <c r="K50">
        <v>22</v>
      </c>
      <c r="L50">
        <v>21</v>
      </c>
      <c r="M50">
        <v>21</v>
      </c>
      <c r="N50">
        <v>21</v>
      </c>
      <c r="O50">
        <v>21</v>
      </c>
      <c r="P50">
        <v>21</v>
      </c>
      <c r="R50">
        <v>887</v>
      </c>
      <c r="S50" t="s">
        <v>295</v>
      </c>
      <c r="T50">
        <v>195</v>
      </c>
      <c r="U50">
        <v>184</v>
      </c>
      <c r="V50">
        <v>168</v>
      </c>
      <c r="W50">
        <v>154</v>
      </c>
      <c r="X50">
        <v>145</v>
      </c>
      <c r="Y50">
        <v>135</v>
      </c>
      <c r="Z50">
        <v>125</v>
      </c>
      <c r="AA50">
        <v>122</v>
      </c>
      <c r="AB50">
        <v>121</v>
      </c>
      <c r="AC50">
        <v>119</v>
      </c>
      <c r="AD50">
        <v>117</v>
      </c>
      <c r="AE50">
        <v>115</v>
      </c>
      <c r="AF50">
        <v>115</v>
      </c>
      <c r="AH50">
        <v>887</v>
      </c>
      <c r="AI50" t="s">
        <v>295</v>
      </c>
      <c r="AJ50">
        <v>40</v>
      </c>
      <c r="AK50">
        <v>47</v>
      </c>
      <c r="AL50">
        <v>39</v>
      </c>
      <c r="AM50">
        <v>40</v>
      </c>
      <c r="AN50">
        <v>34</v>
      </c>
      <c r="AO50">
        <v>33</v>
      </c>
      <c r="AP50">
        <v>34</v>
      </c>
      <c r="AQ50">
        <v>28</v>
      </c>
      <c r="AR50">
        <v>26</v>
      </c>
      <c r="AS50">
        <v>26</v>
      </c>
      <c r="AT50">
        <v>26</v>
      </c>
      <c r="AU50">
        <v>26</v>
      </c>
      <c r="AV50">
        <v>24</v>
      </c>
      <c r="AX50">
        <v>887</v>
      </c>
      <c r="AY50" t="s">
        <v>295</v>
      </c>
      <c r="AZ50">
        <v>276</v>
      </c>
      <c r="BA50">
        <v>266</v>
      </c>
      <c r="BB50">
        <v>258</v>
      </c>
      <c r="BC50">
        <v>256</v>
      </c>
      <c r="BD50">
        <v>254</v>
      </c>
      <c r="BE50">
        <v>236</v>
      </c>
      <c r="BF50">
        <v>232</v>
      </c>
      <c r="BG50">
        <v>226</v>
      </c>
      <c r="BH50">
        <v>208</v>
      </c>
      <c r="BI50">
        <v>196</v>
      </c>
      <c r="BJ50">
        <v>183</v>
      </c>
      <c r="BK50">
        <v>174</v>
      </c>
      <c r="BL50">
        <v>167</v>
      </c>
      <c r="BN50">
        <v>887</v>
      </c>
      <c r="BO50" t="s">
        <v>295</v>
      </c>
      <c r="BP50">
        <v>136</v>
      </c>
      <c r="BQ50">
        <v>149</v>
      </c>
      <c r="BR50">
        <v>158</v>
      </c>
      <c r="BS50">
        <v>145</v>
      </c>
      <c r="BT50">
        <v>138</v>
      </c>
      <c r="BU50">
        <v>136</v>
      </c>
      <c r="BV50">
        <v>133</v>
      </c>
      <c r="BW50">
        <v>131</v>
      </c>
      <c r="BX50">
        <v>125</v>
      </c>
      <c r="BY50">
        <v>127</v>
      </c>
      <c r="BZ50">
        <v>126</v>
      </c>
      <c r="CA50">
        <v>116</v>
      </c>
      <c r="CB50">
        <v>110</v>
      </c>
      <c r="CD50">
        <v>887</v>
      </c>
      <c r="CE50" t="s">
        <v>295</v>
      </c>
      <c r="CF50">
        <v>137</v>
      </c>
      <c r="CG50">
        <v>125</v>
      </c>
      <c r="CH50">
        <v>120</v>
      </c>
      <c r="CI50">
        <v>134</v>
      </c>
      <c r="CJ50">
        <v>146</v>
      </c>
      <c r="CK50">
        <v>153</v>
      </c>
      <c r="CL50">
        <v>142</v>
      </c>
      <c r="CM50">
        <v>135</v>
      </c>
      <c r="CN50">
        <v>135</v>
      </c>
      <c r="CO50">
        <v>131</v>
      </c>
      <c r="CP50">
        <v>129</v>
      </c>
      <c r="CQ50">
        <v>123</v>
      </c>
      <c r="CR50">
        <v>125</v>
      </c>
      <c r="CT50">
        <v>887</v>
      </c>
      <c r="CU50" t="s">
        <v>295</v>
      </c>
      <c r="CV50">
        <v>156</v>
      </c>
      <c r="CW50">
        <v>147</v>
      </c>
      <c r="CX50">
        <v>146</v>
      </c>
      <c r="CY50">
        <v>137</v>
      </c>
      <c r="CZ50">
        <v>128</v>
      </c>
      <c r="DA50">
        <v>128</v>
      </c>
      <c r="DB50">
        <v>134</v>
      </c>
      <c r="DC50">
        <v>136</v>
      </c>
      <c r="DD50">
        <v>142</v>
      </c>
      <c r="DE50">
        <v>138</v>
      </c>
      <c r="DF50">
        <v>135</v>
      </c>
      <c r="DG50">
        <v>141</v>
      </c>
      <c r="DH50">
        <v>133</v>
      </c>
      <c r="DJ50">
        <v>887</v>
      </c>
      <c r="DK50" t="s">
        <v>295</v>
      </c>
      <c r="DL50">
        <v>2294</v>
      </c>
      <c r="DM50">
        <v>2249</v>
      </c>
      <c r="DN50">
        <v>2200</v>
      </c>
      <c r="DO50">
        <v>2150</v>
      </c>
      <c r="DP50">
        <v>2121</v>
      </c>
      <c r="DQ50">
        <v>2098</v>
      </c>
      <c r="DR50">
        <v>2073</v>
      </c>
      <c r="DS50">
        <v>2032</v>
      </c>
      <c r="DT50">
        <v>2002</v>
      </c>
      <c r="DU50">
        <v>1978</v>
      </c>
      <c r="DV50">
        <v>1943</v>
      </c>
      <c r="DW50">
        <v>1915</v>
      </c>
      <c r="DX50">
        <v>1905</v>
      </c>
      <c r="DZ50">
        <v>887</v>
      </c>
      <c r="EA50" t="s">
        <v>295</v>
      </c>
      <c r="EB50">
        <v>820</v>
      </c>
      <c r="EC50">
        <v>836</v>
      </c>
      <c r="ED50">
        <v>834</v>
      </c>
      <c r="EE50">
        <v>830</v>
      </c>
      <c r="EF50">
        <v>804</v>
      </c>
      <c r="EG50">
        <v>779</v>
      </c>
      <c r="EH50">
        <v>775</v>
      </c>
      <c r="EI50">
        <v>774</v>
      </c>
      <c r="EJ50">
        <v>749</v>
      </c>
      <c r="EK50">
        <v>742</v>
      </c>
      <c r="EL50">
        <v>750</v>
      </c>
      <c r="EM50">
        <v>751</v>
      </c>
      <c r="EN50">
        <v>731</v>
      </c>
      <c r="EP50">
        <v>887</v>
      </c>
      <c r="EQ50" t="s">
        <v>295</v>
      </c>
      <c r="ER50">
        <v>475</v>
      </c>
      <c r="ES50">
        <v>478</v>
      </c>
      <c r="ET50">
        <v>501</v>
      </c>
      <c r="EU50">
        <v>527</v>
      </c>
      <c r="EV50">
        <v>553</v>
      </c>
      <c r="EW50">
        <v>573</v>
      </c>
      <c r="EX50">
        <v>580</v>
      </c>
      <c r="EY50">
        <v>601</v>
      </c>
      <c r="EZ50">
        <v>637</v>
      </c>
      <c r="FA50">
        <v>650</v>
      </c>
      <c r="FB50">
        <v>661</v>
      </c>
      <c r="FC50">
        <v>674</v>
      </c>
      <c r="FD50">
        <v>675</v>
      </c>
      <c r="FF50">
        <v>887</v>
      </c>
      <c r="FG50" t="s">
        <v>295</v>
      </c>
      <c r="FH50">
        <v>226</v>
      </c>
      <c r="FI50">
        <v>222</v>
      </c>
      <c r="FJ50">
        <v>222</v>
      </c>
      <c r="FK50">
        <v>221</v>
      </c>
      <c r="FL50">
        <v>227</v>
      </c>
      <c r="FM50">
        <v>235</v>
      </c>
      <c r="FN50">
        <v>235</v>
      </c>
      <c r="FO50">
        <v>237</v>
      </c>
      <c r="FP50">
        <v>239</v>
      </c>
      <c r="FQ50">
        <v>238</v>
      </c>
      <c r="FR50">
        <v>240</v>
      </c>
      <c r="FS50">
        <v>240</v>
      </c>
      <c r="FT50">
        <v>256</v>
      </c>
      <c r="FV50">
        <v>887</v>
      </c>
      <c r="FW50" t="s">
        <v>295</v>
      </c>
      <c r="FX50">
        <v>4792</v>
      </c>
      <c r="FY50">
        <v>4728</v>
      </c>
      <c r="FZ50">
        <v>4671</v>
      </c>
      <c r="GA50">
        <v>4618</v>
      </c>
      <c r="GB50">
        <v>4573</v>
      </c>
      <c r="GC50">
        <v>4529</v>
      </c>
      <c r="GD50">
        <v>4486</v>
      </c>
      <c r="GE50">
        <v>4444</v>
      </c>
      <c r="GF50">
        <v>4405</v>
      </c>
      <c r="GG50">
        <v>4366</v>
      </c>
      <c r="GH50">
        <v>4331</v>
      </c>
      <c r="GI50">
        <v>4296</v>
      </c>
      <c r="GJ50">
        <v>4262</v>
      </c>
      <c r="GL50">
        <v>887</v>
      </c>
      <c r="GM50" t="s">
        <v>295</v>
      </c>
      <c r="GN50">
        <v>44</v>
      </c>
      <c r="GO50">
        <v>40</v>
      </c>
      <c r="GP50">
        <v>55</v>
      </c>
      <c r="GQ50">
        <v>54</v>
      </c>
      <c r="GR50">
        <v>52</v>
      </c>
      <c r="GS50">
        <v>44</v>
      </c>
      <c r="GT50">
        <v>32</v>
      </c>
      <c r="GU50">
        <v>42</v>
      </c>
      <c r="GV50">
        <v>45</v>
      </c>
      <c r="GW50">
        <v>50</v>
      </c>
      <c r="GX50">
        <v>65</v>
      </c>
      <c r="GY50">
        <v>49</v>
      </c>
      <c r="GZ50">
        <v>49</v>
      </c>
      <c r="HA50">
        <v>54</v>
      </c>
      <c r="HB50">
        <v>53</v>
      </c>
      <c r="HC50">
        <v>62</v>
      </c>
      <c r="HD50">
        <v>63</v>
      </c>
      <c r="HE50">
        <v>60</v>
      </c>
      <c r="HF50">
        <v>63</v>
      </c>
      <c r="HG50">
        <v>61</v>
      </c>
      <c r="HH50">
        <v>47</v>
      </c>
      <c r="HI50">
        <v>41</v>
      </c>
      <c r="HJ50">
        <v>41</v>
      </c>
      <c r="HK50">
        <v>47</v>
      </c>
      <c r="HL50">
        <v>54</v>
      </c>
      <c r="HM50">
        <v>59</v>
      </c>
      <c r="HN50">
        <v>50</v>
      </c>
      <c r="HO50">
        <v>43</v>
      </c>
      <c r="HP50">
        <v>42</v>
      </c>
      <c r="HQ50">
        <v>43</v>
      </c>
      <c r="HR50">
        <v>43</v>
      </c>
      <c r="HS50">
        <v>53</v>
      </c>
      <c r="HT50">
        <v>46</v>
      </c>
      <c r="HU50">
        <v>57</v>
      </c>
      <c r="HV50">
        <v>55</v>
      </c>
      <c r="HW50">
        <v>58</v>
      </c>
      <c r="HX50">
        <v>52</v>
      </c>
      <c r="HY50">
        <v>52</v>
      </c>
      <c r="HZ50">
        <v>52</v>
      </c>
      <c r="IA50">
        <v>49</v>
      </c>
      <c r="IB50">
        <v>65</v>
      </c>
      <c r="IC50">
        <v>56</v>
      </c>
      <c r="ID50">
        <v>62</v>
      </c>
      <c r="IE50">
        <v>59</v>
      </c>
      <c r="IF50">
        <v>64</v>
      </c>
      <c r="IG50">
        <v>79</v>
      </c>
      <c r="IH50">
        <v>83</v>
      </c>
      <c r="II50">
        <v>68</v>
      </c>
      <c r="IJ50">
        <v>77</v>
      </c>
      <c r="IK50">
        <v>79</v>
      </c>
      <c r="IL50">
        <v>76</v>
      </c>
      <c r="IM50">
        <v>78</v>
      </c>
      <c r="IN50">
        <v>67</v>
      </c>
      <c r="IO50">
        <v>84</v>
      </c>
      <c r="IP50">
        <v>96</v>
      </c>
      <c r="IQ50">
        <v>86</v>
      </c>
      <c r="IR50">
        <v>85</v>
      </c>
      <c r="IS50">
        <v>86</v>
      </c>
      <c r="IT50">
        <v>106</v>
      </c>
      <c r="IU50">
        <v>93</v>
      </c>
      <c r="IV50">
        <v>73</v>
      </c>
      <c r="IW50">
        <v>96</v>
      </c>
      <c r="IX50">
        <v>100</v>
      </c>
      <c r="IY50">
        <v>98</v>
      </c>
      <c r="IZ50">
        <v>88</v>
      </c>
      <c r="JA50">
        <v>67</v>
      </c>
      <c r="JB50">
        <v>71</v>
      </c>
      <c r="JC50">
        <v>63</v>
      </c>
      <c r="JD50">
        <v>69</v>
      </c>
      <c r="JE50">
        <v>70</v>
      </c>
      <c r="JF50">
        <v>68</v>
      </c>
      <c r="JG50">
        <v>73</v>
      </c>
      <c r="JH50">
        <v>66</v>
      </c>
      <c r="JI50">
        <v>61</v>
      </c>
      <c r="JJ50">
        <v>62</v>
      </c>
      <c r="JK50">
        <v>53</v>
      </c>
      <c r="JL50">
        <v>50</v>
      </c>
      <c r="JM50">
        <v>49</v>
      </c>
      <c r="JN50">
        <v>50</v>
      </c>
      <c r="JO50">
        <v>57</v>
      </c>
      <c r="JP50">
        <v>55</v>
      </c>
      <c r="JQ50">
        <v>64</v>
      </c>
      <c r="JR50">
        <v>31</v>
      </c>
      <c r="JS50">
        <v>40</v>
      </c>
      <c r="JT50">
        <v>38</v>
      </c>
      <c r="JU50">
        <v>31</v>
      </c>
      <c r="JV50">
        <v>38</v>
      </c>
      <c r="JW50">
        <v>29</v>
      </c>
      <c r="JX50">
        <v>23</v>
      </c>
      <c r="JY50">
        <v>17</v>
      </c>
      <c r="JZ50">
        <v>13</v>
      </c>
      <c r="KA50">
        <v>7</v>
      </c>
      <c r="KB50">
        <v>8</v>
      </c>
      <c r="KC50">
        <v>7</v>
      </c>
      <c r="KD50">
        <v>3</v>
      </c>
      <c r="KE50">
        <v>3</v>
      </c>
      <c r="KF50">
        <v>0</v>
      </c>
      <c r="KG50">
        <v>0</v>
      </c>
      <c r="KH50">
        <v>0</v>
      </c>
      <c r="KI50">
        <v>1</v>
      </c>
      <c r="KJ50">
        <v>0</v>
      </c>
      <c r="KL50">
        <v>887</v>
      </c>
      <c r="KM50" t="s">
        <v>295</v>
      </c>
      <c r="KN50">
        <v>37</v>
      </c>
      <c r="KO50">
        <v>34</v>
      </c>
      <c r="KP50">
        <v>34</v>
      </c>
      <c r="KQ50">
        <v>40</v>
      </c>
      <c r="KR50">
        <v>39</v>
      </c>
      <c r="KS50">
        <v>48</v>
      </c>
      <c r="KT50">
        <v>40</v>
      </c>
      <c r="KU50">
        <v>35</v>
      </c>
      <c r="KV50">
        <v>54</v>
      </c>
      <c r="KW50">
        <v>42</v>
      </c>
      <c r="KX50">
        <v>39</v>
      </c>
      <c r="KY50">
        <v>56</v>
      </c>
      <c r="KZ50">
        <v>50</v>
      </c>
      <c r="LA50">
        <v>53</v>
      </c>
      <c r="LB50">
        <v>46</v>
      </c>
      <c r="LC50">
        <v>37</v>
      </c>
      <c r="LD50">
        <v>39</v>
      </c>
      <c r="LE50">
        <v>53</v>
      </c>
      <c r="LF50">
        <v>45</v>
      </c>
      <c r="LG50">
        <v>51</v>
      </c>
      <c r="LH50">
        <v>32</v>
      </c>
      <c r="LI50">
        <v>22</v>
      </c>
      <c r="LJ50">
        <v>26</v>
      </c>
      <c r="LK50">
        <v>25</v>
      </c>
      <c r="LL50">
        <v>28</v>
      </c>
      <c r="LM50">
        <v>30</v>
      </c>
      <c r="LN50">
        <v>23</v>
      </c>
      <c r="LO50">
        <v>28</v>
      </c>
      <c r="LP50">
        <v>40</v>
      </c>
      <c r="LQ50">
        <v>25</v>
      </c>
      <c r="LR50">
        <v>39</v>
      </c>
      <c r="LS50">
        <v>42</v>
      </c>
      <c r="LT50">
        <v>47</v>
      </c>
      <c r="LU50">
        <v>47</v>
      </c>
      <c r="LV50">
        <v>53</v>
      </c>
      <c r="LW50">
        <v>45</v>
      </c>
      <c r="LX50">
        <v>53</v>
      </c>
      <c r="LY50">
        <v>36</v>
      </c>
      <c r="LZ50">
        <v>43</v>
      </c>
      <c r="MA50">
        <v>50</v>
      </c>
      <c r="MB50">
        <v>52</v>
      </c>
      <c r="MC50">
        <v>59</v>
      </c>
      <c r="MD50">
        <v>65</v>
      </c>
      <c r="ME50">
        <v>50</v>
      </c>
      <c r="MF50">
        <v>64</v>
      </c>
      <c r="MG50">
        <v>54</v>
      </c>
      <c r="MH50">
        <v>54</v>
      </c>
      <c r="MI50">
        <v>58</v>
      </c>
      <c r="MJ50">
        <v>53</v>
      </c>
      <c r="MK50">
        <v>62</v>
      </c>
      <c r="ML50">
        <v>63</v>
      </c>
      <c r="MM50">
        <v>64</v>
      </c>
      <c r="MN50">
        <v>54</v>
      </c>
      <c r="MO50">
        <v>56</v>
      </c>
      <c r="MP50">
        <v>78</v>
      </c>
      <c r="MQ50">
        <v>84</v>
      </c>
      <c r="MR50">
        <v>69</v>
      </c>
      <c r="MS50">
        <v>75</v>
      </c>
      <c r="MT50">
        <v>88</v>
      </c>
      <c r="MU50">
        <v>68</v>
      </c>
      <c r="MV50">
        <v>68</v>
      </c>
      <c r="MW50">
        <v>72</v>
      </c>
      <c r="MX50">
        <v>89</v>
      </c>
      <c r="MY50">
        <v>86</v>
      </c>
      <c r="MZ50">
        <v>80</v>
      </c>
      <c r="NA50">
        <v>77</v>
      </c>
      <c r="NB50">
        <v>76</v>
      </c>
      <c r="NC50">
        <v>106</v>
      </c>
      <c r="ND50">
        <v>87</v>
      </c>
      <c r="NE50">
        <v>68</v>
      </c>
      <c r="NF50">
        <v>91</v>
      </c>
      <c r="NG50">
        <v>93</v>
      </c>
      <c r="NH50">
        <v>86</v>
      </c>
      <c r="NI50">
        <v>80</v>
      </c>
      <c r="NJ50">
        <v>56</v>
      </c>
      <c r="NK50">
        <v>55</v>
      </c>
      <c r="NL50">
        <v>52</v>
      </c>
      <c r="NM50">
        <v>52</v>
      </c>
      <c r="NN50">
        <v>51</v>
      </c>
      <c r="NO50">
        <v>49</v>
      </c>
      <c r="NP50">
        <v>57</v>
      </c>
      <c r="NQ50">
        <v>50</v>
      </c>
      <c r="NR50">
        <v>40</v>
      </c>
      <c r="NS50">
        <v>37</v>
      </c>
      <c r="NT50">
        <v>32</v>
      </c>
      <c r="NU50">
        <v>31</v>
      </c>
      <c r="NV50">
        <v>27</v>
      </c>
      <c r="NW50">
        <v>30</v>
      </c>
      <c r="NX50">
        <v>39</v>
      </c>
      <c r="NY50">
        <v>24</v>
      </c>
      <c r="NZ50">
        <v>23</v>
      </c>
      <c r="OA50">
        <v>11</v>
      </c>
      <c r="OB50">
        <v>12</v>
      </c>
      <c r="OC50">
        <v>10</v>
      </c>
      <c r="OD50">
        <v>7</v>
      </c>
      <c r="OE50">
        <v>5</v>
      </c>
      <c r="OF50">
        <v>1</v>
      </c>
      <c r="OG50">
        <v>2</v>
      </c>
      <c r="OH50">
        <v>2</v>
      </c>
      <c r="OI50">
        <v>1</v>
      </c>
      <c r="OJ50">
        <v>1</v>
      </c>
      <c r="OL50">
        <v>887</v>
      </c>
      <c r="OM50" t="s">
        <v>295</v>
      </c>
      <c r="ON50">
        <v>21</v>
      </c>
      <c r="OO50">
        <v>22</v>
      </c>
      <c r="OP50">
        <v>22</v>
      </c>
      <c r="OQ50">
        <v>23</v>
      </c>
      <c r="OR50">
        <v>23</v>
      </c>
      <c r="OS50">
        <v>25</v>
      </c>
      <c r="OT50">
        <v>24</v>
      </c>
      <c r="OU50">
        <v>25</v>
      </c>
      <c r="OV50">
        <v>26</v>
      </c>
      <c r="OW50">
        <v>27</v>
      </c>
      <c r="OX50">
        <v>27</v>
      </c>
      <c r="OY50">
        <v>27</v>
      </c>
      <c r="OZ50">
        <v>35</v>
      </c>
      <c r="PA50">
        <v>35</v>
      </c>
      <c r="PB50">
        <v>35</v>
      </c>
      <c r="PC50">
        <v>40</v>
      </c>
      <c r="PD50">
        <v>41</v>
      </c>
      <c r="PE50">
        <v>45</v>
      </c>
      <c r="PF50">
        <v>39</v>
      </c>
      <c r="PG50">
        <v>30</v>
      </c>
      <c r="PH50">
        <v>33</v>
      </c>
      <c r="PI50">
        <v>25</v>
      </c>
      <c r="PJ50">
        <v>22</v>
      </c>
      <c r="PK50">
        <v>23</v>
      </c>
      <c r="PL50">
        <v>23</v>
      </c>
      <c r="PM50">
        <v>22</v>
      </c>
      <c r="PN50">
        <v>23</v>
      </c>
      <c r="PO50">
        <v>23</v>
      </c>
      <c r="PP50">
        <v>24</v>
      </c>
      <c r="PQ50">
        <v>26</v>
      </c>
      <c r="PR50">
        <v>28</v>
      </c>
      <c r="PS50">
        <v>32</v>
      </c>
      <c r="PT50">
        <v>32</v>
      </c>
      <c r="PU50">
        <v>33</v>
      </c>
      <c r="PV50">
        <v>34</v>
      </c>
      <c r="PW50">
        <v>34</v>
      </c>
      <c r="PX50">
        <v>38</v>
      </c>
      <c r="PY50">
        <v>39</v>
      </c>
      <c r="PZ50">
        <v>41</v>
      </c>
      <c r="QA50">
        <v>40</v>
      </c>
      <c r="QB50">
        <v>47</v>
      </c>
      <c r="QC50">
        <v>42</v>
      </c>
      <c r="QD50">
        <v>47</v>
      </c>
      <c r="QE50">
        <v>47</v>
      </c>
      <c r="QF50">
        <v>50</v>
      </c>
      <c r="QG50">
        <v>52</v>
      </c>
      <c r="QH50">
        <v>56</v>
      </c>
      <c r="QI50">
        <v>55</v>
      </c>
      <c r="QJ50">
        <v>58</v>
      </c>
      <c r="QK50">
        <v>49</v>
      </c>
      <c r="QL50">
        <v>52</v>
      </c>
      <c r="QM50">
        <v>55</v>
      </c>
      <c r="QN50">
        <v>58</v>
      </c>
      <c r="QO50">
        <v>61</v>
      </c>
      <c r="QP50">
        <v>64</v>
      </c>
      <c r="QQ50">
        <v>56</v>
      </c>
      <c r="QR50">
        <v>65</v>
      </c>
      <c r="QS50">
        <v>57</v>
      </c>
      <c r="QT50">
        <v>58</v>
      </c>
      <c r="QU50">
        <v>61</v>
      </c>
      <c r="QV50">
        <v>59</v>
      </c>
      <c r="QW50">
        <v>67</v>
      </c>
      <c r="QX50">
        <v>68</v>
      </c>
      <c r="QY50">
        <v>69</v>
      </c>
      <c r="QZ50">
        <v>60</v>
      </c>
      <c r="RA50">
        <v>63</v>
      </c>
      <c r="RB50">
        <v>79</v>
      </c>
      <c r="RC50">
        <v>82</v>
      </c>
      <c r="RD50">
        <v>70</v>
      </c>
      <c r="RE50">
        <v>73</v>
      </c>
      <c r="RF50">
        <v>84</v>
      </c>
      <c r="RG50">
        <v>67</v>
      </c>
      <c r="RH50">
        <v>65</v>
      </c>
      <c r="RI50">
        <v>69</v>
      </c>
      <c r="RJ50">
        <v>79</v>
      </c>
      <c r="RK50">
        <v>77</v>
      </c>
      <c r="RL50">
        <v>71</v>
      </c>
      <c r="RM50">
        <v>67</v>
      </c>
      <c r="RN50">
        <v>64</v>
      </c>
      <c r="RO50">
        <v>86</v>
      </c>
      <c r="RP50">
        <v>69</v>
      </c>
      <c r="RQ50">
        <v>54</v>
      </c>
      <c r="RR50">
        <v>66</v>
      </c>
      <c r="RS50">
        <v>64</v>
      </c>
      <c r="RT50">
        <v>57</v>
      </c>
      <c r="RU50">
        <v>48</v>
      </c>
      <c r="RV50">
        <v>34</v>
      </c>
      <c r="RW50">
        <v>29</v>
      </c>
      <c r="RX50">
        <v>26</v>
      </c>
      <c r="RY50">
        <v>23</v>
      </c>
      <c r="RZ50">
        <v>21</v>
      </c>
      <c r="SA50">
        <v>17</v>
      </c>
      <c r="SB50">
        <v>16</v>
      </c>
      <c r="SC50">
        <v>14</v>
      </c>
      <c r="SD50">
        <v>8</v>
      </c>
      <c r="SE50">
        <v>5</v>
      </c>
      <c r="SF50">
        <v>5</v>
      </c>
      <c r="SG50">
        <v>4</v>
      </c>
      <c r="SH50">
        <v>1</v>
      </c>
      <c r="SI50">
        <v>2</v>
      </c>
      <c r="SJ50">
        <v>3</v>
      </c>
      <c r="SL50">
        <v>887</v>
      </c>
      <c r="SM50" t="s">
        <v>295</v>
      </c>
      <c r="SN50">
        <v>0</v>
      </c>
      <c r="SO50">
        <v>-33923.205342237059</v>
      </c>
      <c r="SP50">
        <v>-64136.060100166942</v>
      </c>
      <c r="SQ50">
        <v>-92228.714524206996</v>
      </c>
      <c r="SR50">
        <v>-116080.96828046741</v>
      </c>
      <c r="SS50">
        <v>-139403.1719532554</v>
      </c>
      <c r="ST50">
        <v>-162195.32554257094</v>
      </c>
      <c r="SU50">
        <v>-184457.42904841402</v>
      </c>
      <c r="SV50">
        <v>-205129.38230383972</v>
      </c>
      <c r="SW50">
        <v>-225801.33555926543</v>
      </c>
      <c r="SX50">
        <v>-244353.08848080132</v>
      </c>
      <c r="SY50">
        <v>-262904.84140233719</v>
      </c>
      <c r="SZ50">
        <v>-280926.5442404006</v>
      </c>
      <c r="TA50">
        <v>0</v>
      </c>
      <c r="TB50">
        <v>-70396.551724137942</v>
      </c>
      <c r="TC50">
        <v>-249672.41379310348</v>
      </c>
      <c r="TD50">
        <v>-331681.03448275867</v>
      </c>
      <c r="TE50">
        <v>-453853.44827586215</v>
      </c>
      <c r="TF50">
        <v>-525400.86206896557</v>
      </c>
      <c r="TG50">
        <v>-576698.27586206899</v>
      </c>
      <c r="TH50">
        <v>-662017.24137931038</v>
      </c>
      <c r="TI50">
        <v>-694551.72413793101</v>
      </c>
      <c r="TJ50">
        <v>-706836.20689655165</v>
      </c>
      <c r="TK50">
        <v>-719120.68965517229</v>
      </c>
      <c r="TL50">
        <v>-731405.17241379293</v>
      </c>
      <c r="TM50">
        <v>-751655.17241379293</v>
      </c>
      <c r="TN50">
        <v>0</v>
      </c>
      <c r="TO50">
        <v>-43278.04549642124</v>
      </c>
      <c r="TP50">
        <v>-64083.622705690606</v>
      </c>
      <c r="TQ50">
        <v>-141153.24923818297</v>
      </c>
      <c r="TR50">
        <v>-164428.60180001418</v>
      </c>
      <c r="TS50">
        <v>-341616.3276876196</v>
      </c>
      <c r="TT50">
        <v>-489437.1412373326</v>
      </c>
      <c r="TU50">
        <v>-622831.93962157192</v>
      </c>
      <c r="TV50">
        <v>-889045.53185458167</v>
      </c>
      <c r="TW50">
        <v>-1025486.1101268516</v>
      </c>
      <c r="TX50">
        <v>-1193536.4963503652</v>
      </c>
      <c r="TY50">
        <v>-1442566.2957976051</v>
      </c>
      <c r="TZ50">
        <v>-1574006.2008362273</v>
      </c>
      <c r="UA50">
        <v>0</v>
      </c>
      <c r="UB50">
        <v>-18226.655400573083</v>
      </c>
      <c r="UC50">
        <v>-32791.804434462618</v>
      </c>
      <c r="UD50">
        <v>-38354.351092056306</v>
      </c>
      <c r="UE50">
        <v>-44426.800790200054</v>
      </c>
      <c r="UF50">
        <v>-46063.519859837048</v>
      </c>
      <c r="UG50">
        <v>-54451.585654873132</v>
      </c>
      <c r="UH50">
        <v>-64162.897590168883</v>
      </c>
      <c r="UI50">
        <v>-69427.558730461198</v>
      </c>
      <c r="UJ50">
        <v>-81639.077470483273</v>
      </c>
      <c r="UK50">
        <v>-91157.918594215167</v>
      </c>
      <c r="UL50">
        <v>-96066.926215718733</v>
      </c>
      <c r="UM50">
        <v>-103823.34530933338</v>
      </c>
      <c r="UN50">
        <v>0</v>
      </c>
      <c r="UO50">
        <v>-37018.253595800415</v>
      </c>
      <c r="UP50">
        <v>-51323.954871278067</v>
      </c>
      <c r="UQ50">
        <v>-62285.443894754077</v>
      </c>
      <c r="UR50">
        <v>-63324.906220749494</v>
      </c>
      <c r="US50">
        <v>-60528.458899864076</v>
      </c>
      <c r="UT50">
        <v>-80629.869863767672</v>
      </c>
      <c r="UU50">
        <v>-84589.478861758951</v>
      </c>
      <c r="UV50">
        <v>-75972.094595332615</v>
      </c>
      <c r="UW50">
        <v>-90652.51524713976</v>
      </c>
      <c r="UX50">
        <v>-96308.882371158805</v>
      </c>
      <c r="UY50">
        <v>-103885.34524749771</v>
      </c>
      <c r="UZ50">
        <v>-95591.905358057687</v>
      </c>
      <c r="VA50">
        <v>0</v>
      </c>
      <c r="VB50">
        <v>-75816.781157406978</v>
      </c>
      <c r="VC50">
        <v>-133989.3329844723</v>
      </c>
      <c r="VD50">
        <v>-184398.40142443986</v>
      </c>
      <c r="VE50">
        <v>-226680.14898278305</v>
      </c>
      <c r="VF50">
        <v>-275182.32457727811</v>
      </c>
      <c r="VG50">
        <v>-324353.05651246873</v>
      </c>
      <c r="VH50">
        <v>-359675.91664863873</v>
      </c>
      <c r="VI50">
        <v>-392268.22369592375</v>
      </c>
      <c r="VJ50">
        <v>-432612.72228814574</v>
      </c>
      <c r="VK50">
        <v>-461968.56134831568</v>
      </c>
      <c r="VL50">
        <v>-495832.40848439198</v>
      </c>
      <c r="VM50">
        <v>-537171.35109451739</v>
      </c>
      <c r="VN50">
        <v>0</v>
      </c>
      <c r="VO50">
        <v>-17217.111917898139</v>
      </c>
      <c r="VP50">
        <v>70168.598946347367</v>
      </c>
      <c r="VQ50">
        <v>157009.93513984041</v>
      </c>
      <c r="VR50">
        <v>299304.40164320846</v>
      </c>
      <c r="VS50">
        <v>440257.3720999473</v>
      </c>
      <c r="VT50">
        <v>464086.21137021558</v>
      </c>
      <c r="VU50">
        <v>565673.57009500184</v>
      </c>
      <c r="VV50">
        <v>705550.93038085173</v>
      </c>
      <c r="VW50">
        <v>739535.25384795514</v>
      </c>
      <c r="VX50">
        <v>809941.45417669753</v>
      </c>
      <c r="VY50">
        <v>861108.6151485364</v>
      </c>
      <c r="VZ50">
        <v>1016937.2934127062</v>
      </c>
      <c r="WA50">
        <v>0</v>
      </c>
      <c r="WB50">
        <v>-57706.638156198242</v>
      </c>
      <c r="WC50">
        <v>-111096.65082505776</v>
      </c>
      <c r="WD50">
        <v>-161956.14198515494</v>
      </c>
      <c r="WE50">
        <v>-207400.78799570716</v>
      </c>
      <c r="WF50">
        <v>-240221.56934841952</v>
      </c>
      <c r="WG50">
        <v>-281016.78586601565</v>
      </c>
      <c r="WH50">
        <v>-326254.62071818026</v>
      </c>
      <c r="WI50">
        <v>-360355.06528500345</v>
      </c>
      <c r="WJ50">
        <v>-397614.98975577246</v>
      </c>
      <c r="WK50">
        <v>-437326.79621543019</v>
      </c>
      <c r="WL50">
        <v>-469631.98744678416</v>
      </c>
      <c r="WM50">
        <v>-493891.33826647606</v>
      </c>
      <c r="WN50">
        <v>0</v>
      </c>
      <c r="WO50">
        <v>-353583.24279067304</v>
      </c>
      <c r="WP50">
        <v>-636925.24076788442</v>
      </c>
      <c r="WQ50">
        <v>-855047.40150171332</v>
      </c>
      <c r="WR50">
        <v>-976891.26070257497</v>
      </c>
      <c r="WS50">
        <v>-1188158.8622952921</v>
      </c>
      <c r="WT50">
        <v>-1504695.829168882</v>
      </c>
      <c r="WU50">
        <v>-1738315.9537730413</v>
      </c>
      <c r="WV50">
        <v>-1981198.6502222214</v>
      </c>
      <c r="WW50">
        <v>-2221107.7034962545</v>
      </c>
      <c r="WX50">
        <v>-2433830.9788387613</v>
      </c>
      <c r="WY50">
        <v>-2741184.3618595912</v>
      </c>
      <c r="WZ50">
        <v>-2820128.5641060988</v>
      </c>
      <c r="XA50">
        <v>887</v>
      </c>
      <c r="XB50" t="s">
        <v>295</v>
      </c>
      <c r="XC50">
        <v>0</v>
      </c>
      <c r="XD50">
        <v>0</v>
      </c>
      <c r="XE50">
        <v>0</v>
      </c>
      <c r="XF50">
        <v>0</v>
      </c>
      <c r="XG50">
        <v>0</v>
      </c>
      <c r="XH50">
        <v>0</v>
      </c>
      <c r="XI50">
        <v>0</v>
      </c>
      <c r="XJ50">
        <v>0</v>
      </c>
      <c r="XK50">
        <v>0</v>
      </c>
      <c r="XL50">
        <v>0</v>
      </c>
      <c r="XM50">
        <v>0</v>
      </c>
      <c r="XN50">
        <v>0</v>
      </c>
      <c r="XO50">
        <v>0</v>
      </c>
      <c r="XP50">
        <v>0</v>
      </c>
      <c r="XQ50">
        <v>0</v>
      </c>
      <c r="XR50">
        <v>0</v>
      </c>
      <c r="XS50">
        <v>0</v>
      </c>
      <c r="XT50">
        <v>0</v>
      </c>
      <c r="XU50">
        <v>0</v>
      </c>
      <c r="XV50">
        <v>0</v>
      </c>
      <c r="XW50">
        <v>0</v>
      </c>
      <c r="XX50">
        <v>0</v>
      </c>
      <c r="XY50">
        <v>0</v>
      </c>
      <c r="XZ50">
        <v>0</v>
      </c>
      <c r="YA50">
        <v>0</v>
      </c>
      <c r="YB50">
        <v>0</v>
      </c>
      <c r="YC50">
        <v>0</v>
      </c>
      <c r="YD50">
        <v>0</v>
      </c>
      <c r="YE50">
        <v>0</v>
      </c>
      <c r="YF50">
        <v>0</v>
      </c>
      <c r="YG50">
        <v>0</v>
      </c>
      <c r="YH50">
        <v>0</v>
      </c>
      <c r="YI50">
        <v>0</v>
      </c>
      <c r="YJ50">
        <v>0</v>
      </c>
      <c r="YK50">
        <v>0</v>
      </c>
      <c r="YL50">
        <v>0</v>
      </c>
      <c r="YM50">
        <v>0</v>
      </c>
      <c r="YN50">
        <v>0</v>
      </c>
      <c r="YO50">
        <v>0</v>
      </c>
      <c r="YP50">
        <v>0</v>
      </c>
      <c r="YQ50">
        <v>0</v>
      </c>
      <c r="YR50">
        <v>0</v>
      </c>
      <c r="YS50">
        <v>0</v>
      </c>
      <c r="YT50">
        <v>0</v>
      </c>
      <c r="YU50">
        <v>0</v>
      </c>
      <c r="YV50">
        <v>0</v>
      </c>
      <c r="YW50">
        <v>0</v>
      </c>
      <c r="YX50">
        <v>0</v>
      </c>
      <c r="YY50">
        <v>0</v>
      </c>
      <c r="YZ50">
        <v>0</v>
      </c>
      <c r="ZA50">
        <v>0</v>
      </c>
      <c r="ZB50">
        <v>0</v>
      </c>
      <c r="ZC50">
        <v>0</v>
      </c>
      <c r="ZD50">
        <v>0</v>
      </c>
      <c r="ZE50">
        <v>0</v>
      </c>
      <c r="ZF50">
        <v>0</v>
      </c>
      <c r="ZG50">
        <v>0</v>
      </c>
      <c r="ZH50">
        <v>2796.4473208854197</v>
      </c>
      <c r="ZI50">
        <v>2796.4473208854197</v>
      </c>
      <c r="ZJ50">
        <v>2796.4473208854197</v>
      </c>
      <c r="ZK50">
        <v>11413.831587311761</v>
      </c>
      <c r="ZL50">
        <v>11413.831587311761</v>
      </c>
      <c r="ZM50">
        <v>11413.831587311761</v>
      </c>
      <c r="ZN50">
        <v>11413.831587311761</v>
      </c>
      <c r="ZO50">
        <v>19707.271476751786</v>
      </c>
      <c r="ZP50">
        <v>0</v>
      </c>
      <c r="ZQ50">
        <v>0</v>
      </c>
      <c r="ZR50">
        <v>0</v>
      </c>
      <c r="ZS50">
        <v>0</v>
      </c>
      <c r="ZT50">
        <v>0</v>
      </c>
      <c r="ZU50">
        <v>0</v>
      </c>
      <c r="ZV50">
        <v>0</v>
      </c>
      <c r="ZW50">
        <v>0</v>
      </c>
      <c r="ZX50">
        <v>0</v>
      </c>
      <c r="ZY50">
        <v>0</v>
      </c>
      <c r="ZZ50">
        <v>0</v>
      </c>
      <c r="AAA50">
        <v>0</v>
      </c>
      <c r="AAB50">
        <v>0</v>
      </c>
      <c r="AAC50">
        <v>0</v>
      </c>
      <c r="AAD50">
        <v>0</v>
      </c>
      <c r="AAE50">
        <v>87385.710864245513</v>
      </c>
      <c r="AAF50">
        <v>174227.04705773856</v>
      </c>
      <c r="AAG50">
        <v>316521.51356110664</v>
      </c>
      <c r="AAH50">
        <v>457474.48401784548</v>
      </c>
      <c r="AAI50">
        <v>481303.32328811375</v>
      </c>
      <c r="AAJ50">
        <v>582890.68201290001</v>
      </c>
      <c r="AAK50">
        <v>722768.0422987499</v>
      </c>
      <c r="AAL50">
        <v>756752.36576585332</v>
      </c>
      <c r="AAM50">
        <v>827158.56609459571</v>
      </c>
      <c r="AAN50">
        <v>878325.72706643445</v>
      </c>
      <c r="AAO50">
        <v>1034154.4053306043</v>
      </c>
      <c r="AAP50">
        <v>0</v>
      </c>
      <c r="AAQ50">
        <v>0</v>
      </c>
      <c r="AAR50">
        <v>0</v>
      </c>
      <c r="AAS50">
        <v>0</v>
      </c>
      <c r="AAT50">
        <v>0</v>
      </c>
      <c r="AAU50">
        <v>0</v>
      </c>
      <c r="AAV50">
        <v>0</v>
      </c>
      <c r="AAW50">
        <v>0</v>
      </c>
      <c r="AAX50">
        <v>0</v>
      </c>
      <c r="AAY50">
        <v>0</v>
      </c>
      <c r="AAZ50">
        <v>0</v>
      </c>
      <c r="ABA50">
        <v>0</v>
      </c>
      <c r="ABB50">
        <v>0</v>
      </c>
      <c r="ABC50">
        <v>0</v>
      </c>
      <c r="ABD50">
        <v>0</v>
      </c>
      <c r="ABE50">
        <v>87385.710864245513</v>
      </c>
      <c r="ABF50">
        <v>174227.04705773856</v>
      </c>
      <c r="ABG50">
        <v>316521.51356110664</v>
      </c>
      <c r="ABH50">
        <v>460270.93133873091</v>
      </c>
      <c r="ABI50">
        <v>484099.77060899918</v>
      </c>
      <c r="ABJ50">
        <v>585687.12933378539</v>
      </c>
      <c r="ABK50">
        <v>734181.87388606172</v>
      </c>
      <c r="ABL50">
        <v>768166.19735316513</v>
      </c>
      <c r="ABM50">
        <v>838572.39768190752</v>
      </c>
      <c r="ABN50">
        <v>889739.55865374627</v>
      </c>
      <c r="ABO50">
        <v>1053861.6768073561</v>
      </c>
      <c r="ABQ50">
        <v>887</v>
      </c>
      <c r="ABR50" t="s">
        <v>295</v>
      </c>
      <c r="ABS50">
        <v>0</v>
      </c>
      <c r="ABT50">
        <v>-17136.622795470888</v>
      </c>
      <c r="ABU50">
        <v>-35629.316652025031</v>
      </c>
      <c r="ABV50">
        <v>-51438.870619621768</v>
      </c>
      <c r="ABW50">
        <v>-65808.391843743724</v>
      </c>
      <c r="ABX50">
        <v>-84183.685434339801</v>
      </c>
      <c r="ABY50">
        <v>-102564.70258949601</v>
      </c>
      <c r="ABZ50">
        <v>-122382.01792358643</v>
      </c>
      <c r="ACA50">
        <v>-144618.30362159383</v>
      </c>
      <c r="ACB50">
        <v>-162472.83260227367</v>
      </c>
      <c r="ACC50">
        <v>-180463.40579700284</v>
      </c>
      <c r="ACD50">
        <v>-202327.75183355171</v>
      </c>
      <c r="ACE50">
        <v>-219836.84525894601</v>
      </c>
      <c r="ACG50">
        <v>887</v>
      </c>
      <c r="ACH50" t="s">
        <v>295</v>
      </c>
      <c r="ACI50">
        <v>1401</v>
      </c>
      <c r="ACJ50">
        <v>27147</v>
      </c>
      <c r="ACK50">
        <v>5.1607912476516742E-2</v>
      </c>
      <c r="ACM50">
        <v>887</v>
      </c>
      <c r="ACN50" t="s">
        <v>295</v>
      </c>
      <c r="ACO50">
        <v>36</v>
      </c>
      <c r="ACP50">
        <v>27</v>
      </c>
      <c r="ACQ50">
        <v>21</v>
      </c>
      <c r="ACR50">
        <v>53</v>
      </c>
      <c r="ACS50">
        <v>86</v>
      </c>
      <c r="ACT50">
        <v>76</v>
      </c>
      <c r="ACU50">
        <v>63</v>
      </c>
      <c r="ACV50">
        <v>53</v>
      </c>
      <c r="ACW50">
        <v>39</v>
      </c>
      <c r="ACX50">
        <v>55</v>
      </c>
      <c r="ACY50">
        <v>35</v>
      </c>
      <c r="ACZ50">
        <v>43</v>
      </c>
      <c r="ADA50">
        <v>23</v>
      </c>
      <c r="ADB50">
        <v>23</v>
      </c>
      <c r="ADC50">
        <v>18</v>
      </c>
      <c r="ADD50">
        <v>15</v>
      </c>
      <c r="ADF50">
        <v>887</v>
      </c>
      <c r="ADG50" t="s">
        <v>295</v>
      </c>
      <c r="ADH50">
        <v>28</v>
      </c>
      <c r="ADI50">
        <v>22</v>
      </c>
      <c r="ADJ50">
        <v>30</v>
      </c>
      <c r="ADK50">
        <v>91</v>
      </c>
      <c r="ADL50">
        <v>141</v>
      </c>
      <c r="ADM50">
        <v>80</v>
      </c>
      <c r="ADN50">
        <v>55</v>
      </c>
      <c r="ADO50">
        <v>46</v>
      </c>
      <c r="ADP50">
        <v>34</v>
      </c>
      <c r="ADQ50">
        <v>34</v>
      </c>
      <c r="ADR50">
        <v>44</v>
      </c>
      <c r="ADS50">
        <v>26</v>
      </c>
      <c r="ADT50">
        <v>31</v>
      </c>
      <c r="ADU50">
        <v>21</v>
      </c>
      <c r="ADV50">
        <v>21</v>
      </c>
      <c r="ADW50">
        <v>23</v>
      </c>
      <c r="ADY50">
        <v>887</v>
      </c>
      <c r="ADZ50" t="s">
        <v>295</v>
      </c>
      <c r="AEA50">
        <v>8</v>
      </c>
      <c r="AEB50">
        <v>5</v>
      </c>
      <c r="AEC50">
        <v>-9</v>
      </c>
      <c r="AED50">
        <v>-38</v>
      </c>
      <c r="AEE50">
        <v>-55</v>
      </c>
      <c r="AEF50">
        <v>-4</v>
      </c>
      <c r="AEG50">
        <v>8</v>
      </c>
      <c r="AEH50">
        <v>7</v>
      </c>
      <c r="AEI50">
        <v>5</v>
      </c>
      <c r="AEJ50">
        <v>21</v>
      </c>
      <c r="AEK50">
        <v>-9</v>
      </c>
      <c r="AEL50">
        <v>17</v>
      </c>
      <c r="AEM50">
        <v>-8</v>
      </c>
      <c r="AEN50">
        <v>2</v>
      </c>
      <c r="AEO50">
        <v>-3</v>
      </c>
      <c r="AEP50">
        <v>-8</v>
      </c>
      <c r="AER50">
        <v>887</v>
      </c>
      <c r="AES50" t="s">
        <v>295</v>
      </c>
      <c r="AET50">
        <v>7247.9636519874166</v>
      </c>
      <c r="AEU50">
        <v>7317.0609595035066</v>
      </c>
      <c r="AEV50">
        <v>8911.8978461621737</v>
      </c>
      <c r="AEW50">
        <v>7295.2063091937916</v>
      </c>
      <c r="AEX50">
        <v>1321.3129263743585</v>
      </c>
      <c r="AEY50">
        <v>3097.0297211320449</v>
      </c>
      <c r="AEZ50">
        <v>3946.2222637240093</v>
      </c>
      <c r="AFA50">
        <v>4356.3623738889482</v>
      </c>
      <c r="AFB50">
        <v>4616.4100027147979</v>
      </c>
      <c r="AFC50">
        <v>4673.2132670701785</v>
      </c>
      <c r="AFD50">
        <v>5219.76342038862</v>
      </c>
      <c r="AFE50">
        <v>4448.2388545865015</v>
      </c>
      <c r="AFF50">
        <v>4552.9799070809886</v>
      </c>
      <c r="AFG50">
        <v>4295.7156502863163</v>
      </c>
      <c r="AFH50">
        <v>3532.9125384803151</v>
      </c>
      <c r="AFI50">
        <v>14302.177305110661</v>
      </c>
      <c r="AFK50">
        <v>887</v>
      </c>
      <c r="AFL50" t="s">
        <v>295</v>
      </c>
      <c r="AFM50">
        <v>10047.608192882699</v>
      </c>
      <c r="AFN50">
        <v>13764.472212586939</v>
      </c>
      <c r="AFO50">
        <v>14914.795352159879</v>
      </c>
      <c r="AFP50">
        <v>9543.8504195992318</v>
      </c>
      <c r="AFQ50">
        <v>3223.2361761163629</v>
      </c>
      <c r="AFR50">
        <v>3126.8725397527264</v>
      </c>
      <c r="AFS50">
        <v>3126.8725397527264</v>
      </c>
      <c r="AFT50">
        <v>3126.8725397527264</v>
      </c>
      <c r="AFU50">
        <v>3126.8725397527264</v>
      </c>
      <c r="AFV50">
        <v>3126.8725397527264</v>
      </c>
      <c r="AFW50">
        <v>2856.0350459581878</v>
      </c>
      <c r="AFX50">
        <v>2856.0350459581878</v>
      </c>
      <c r="AFY50">
        <v>2856.0350459581878</v>
      </c>
      <c r="AFZ50">
        <v>4153.1464902677881</v>
      </c>
      <c r="AGA50">
        <v>4153.1464902677881</v>
      </c>
      <c r="AGB50">
        <v>12872.721911085629</v>
      </c>
      <c r="AGD50">
        <v>887</v>
      </c>
      <c r="AGE50" t="s">
        <v>295</v>
      </c>
      <c r="AGF50">
        <v>-2799.6445408952823</v>
      </c>
      <c r="AGG50">
        <v>-6447.4112530834327</v>
      </c>
      <c r="AGH50">
        <v>-6002.8975059977056</v>
      </c>
      <c r="AGI50">
        <v>-2248.6441104054402</v>
      </c>
      <c r="AGJ50">
        <v>-1901.9232497420044</v>
      </c>
      <c r="AGK50">
        <v>-29.842818620681555</v>
      </c>
      <c r="AGL50">
        <v>819.34972397128286</v>
      </c>
      <c r="AGM50">
        <v>1229.4898341362218</v>
      </c>
      <c r="AGN50">
        <v>1489.5374629620715</v>
      </c>
      <c r="AGO50">
        <v>1546.3407273174521</v>
      </c>
      <c r="AGP50">
        <v>2363.7283744304323</v>
      </c>
      <c r="AGQ50">
        <v>1592.2038086283137</v>
      </c>
      <c r="AGR50">
        <v>1696.9448611228008</v>
      </c>
      <c r="AGS50">
        <v>142.56916001852824</v>
      </c>
      <c r="AGT50">
        <v>-620.23395178747296</v>
      </c>
      <c r="AGU50">
        <v>1429.4553940250316</v>
      </c>
    </row>
    <row r="51" spans="1:879" x14ac:dyDescent="0.25">
      <c r="A51">
        <v>19</v>
      </c>
      <c r="B51">
        <v>908</v>
      </c>
      <c r="C51" t="s">
        <v>296</v>
      </c>
      <c r="D51">
        <v>170</v>
      </c>
      <c r="E51">
        <v>145</v>
      </c>
      <c r="F51">
        <v>143</v>
      </c>
      <c r="G51">
        <v>141</v>
      </c>
      <c r="H51">
        <v>141</v>
      </c>
      <c r="I51">
        <v>139</v>
      </c>
      <c r="J51">
        <v>139</v>
      </c>
      <c r="K51">
        <v>137</v>
      </c>
      <c r="L51">
        <v>137</v>
      </c>
      <c r="M51">
        <v>135</v>
      </c>
      <c r="N51">
        <v>135</v>
      </c>
      <c r="O51">
        <v>135</v>
      </c>
      <c r="P51">
        <v>133</v>
      </c>
      <c r="R51">
        <v>908</v>
      </c>
      <c r="S51" t="s">
        <v>296</v>
      </c>
      <c r="T51">
        <v>973</v>
      </c>
      <c r="U51">
        <v>950</v>
      </c>
      <c r="V51">
        <v>881</v>
      </c>
      <c r="W51">
        <v>846</v>
      </c>
      <c r="X51">
        <v>816</v>
      </c>
      <c r="Y51">
        <v>803</v>
      </c>
      <c r="Z51">
        <v>776</v>
      </c>
      <c r="AA51">
        <v>770</v>
      </c>
      <c r="AB51">
        <v>764</v>
      </c>
      <c r="AC51">
        <v>760</v>
      </c>
      <c r="AD51">
        <v>755</v>
      </c>
      <c r="AE51">
        <v>749</v>
      </c>
      <c r="AF51">
        <v>747</v>
      </c>
      <c r="AH51">
        <v>908</v>
      </c>
      <c r="AI51" t="s">
        <v>296</v>
      </c>
      <c r="AJ51">
        <v>267</v>
      </c>
      <c r="AK51">
        <v>212</v>
      </c>
      <c r="AL51">
        <v>234</v>
      </c>
      <c r="AM51">
        <v>198</v>
      </c>
      <c r="AN51">
        <v>190</v>
      </c>
      <c r="AO51">
        <v>175</v>
      </c>
      <c r="AP51">
        <v>185</v>
      </c>
      <c r="AQ51">
        <v>165</v>
      </c>
      <c r="AR51">
        <v>163</v>
      </c>
      <c r="AS51">
        <v>162</v>
      </c>
      <c r="AT51">
        <v>161</v>
      </c>
      <c r="AU51">
        <v>161</v>
      </c>
      <c r="AV51">
        <v>159</v>
      </c>
      <c r="AX51">
        <v>908</v>
      </c>
      <c r="AY51" t="s">
        <v>296</v>
      </c>
      <c r="AZ51">
        <v>1518</v>
      </c>
      <c r="BA51">
        <v>1548</v>
      </c>
      <c r="BB51">
        <v>1514</v>
      </c>
      <c r="BC51">
        <v>1496</v>
      </c>
      <c r="BD51">
        <v>1437</v>
      </c>
      <c r="BE51">
        <v>1361</v>
      </c>
      <c r="BF51">
        <v>1308</v>
      </c>
      <c r="BG51">
        <v>1230</v>
      </c>
      <c r="BH51">
        <v>1182</v>
      </c>
      <c r="BI51">
        <v>1114</v>
      </c>
      <c r="BJ51">
        <v>1076</v>
      </c>
      <c r="BK51">
        <v>1046</v>
      </c>
      <c r="BL51">
        <v>1030</v>
      </c>
      <c r="BN51">
        <v>908</v>
      </c>
      <c r="BO51" t="s">
        <v>296</v>
      </c>
      <c r="BP51">
        <v>726</v>
      </c>
      <c r="BQ51">
        <v>739</v>
      </c>
      <c r="BR51">
        <v>745</v>
      </c>
      <c r="BS51">
        <v>765</v>
      </c>
      <c r="BT51">
        <v>785</v>
      </c>
      <c r="BU51">
        <v>807</v>
      </c>
      <c r="BV51">
        <v>785</v>
      </c>
      <c r="BW51">
        <v>792</v>
      </c>
      <c r="BX51">
        <v>743</v>
      </c>
      <c r="BY51">
        <v>744</v>
      </c>
      <c r="BZ51">
        <v>682</v>
      </c>
      <c r="CA51">
        <v>659</v>
      </c>
      <c r="CB51">
        <v>605</v>
      </c>
      <c r="CD51">
        <v>908</v>
      </c>
      <c r="CE51" t="s">
        <v>296</v>
      </c>
      <c r="CF51">
        <v>698</v>
      </c>
      <c r="CG51">
        <v>708</v>
      </c>
      <c r="CH51">
        <v>732</v>
      </c>
      <c r="CI51">
        <v>746</v>
      </c>
      <c r="CJ51">
        <v>759</v>
      </c>
      <c r="CK51">
        <v>765</v>
      </c>
      <c r="CL51">
        <v>784</v>
      </c>
      <c r="CM51">
        <v>804</v>
      </c>
      <c r="CN51">
        <v>822</v>
      </c>
      <c r="CO51">
        <v>802</v>
      </c>
      <c r="CP51">
        <v>806</v>
      </c>
      <c r="CQ51">
        <v>763</v>
      </c>
      <c r="CR51">
        <v>763</v>
      </c>
      <c r="CT51">
        <v>908</v>
      </c>
      <c r="CU51" t="s">
        <v>296</v>
      </c>
      <c r="CV51">
        <v>990</v>
      </c>
      <c r="CW51">
        <v>982</v>
      </c>
      <c r="CX51">
        <v>970</v>
      </c>
      <c r="CY51">
        <v>970</v>
      </c>
      <c r="CZ51">
        <v>981</v>
      </c>
      <c r="DA51">
        <v>999</v>
      </c>
      <c r="DB51">
        <v>1008</v>
      </c>
      <c r="DC51">
        <v>1023</v>
      </c>
      <c r="DD51">
        <v>1040</v>
      </c>
      <c r="DE51">
        <v>1060</v>
      </c>
      <c r="DF51">
        <v>1078</v>
      </c>
      <c r="DG51">
        <v>1094</v>
      </c>
      <c r="DH51">
        <v>1080</v>
      </c>
      <c r="DJ51">
        <v>908</v>
      </c>
      <c r="DK51" t="s">
        <v>296</v>
      </c>
      <c r="DL51">
        <v>10206</v>
      </c>
      <c r="DM51">
        <v>10132</v>
      </c>
      <c r="DN51">
        <v>10099</v>
      </c>
      <c r="DO51">
        <v>10026</v>
      </c>
      <c r="DP51">
        <v>9972</v>
      </c>
      <c r="DQ51">
        <v>9982</v>
      </c>
      <c r="DR51">
        <v>9962</v>
      </c>
      <c r="DS51">
        <v>9935</v>
      </c>
      <c r="DT51">
        <v>9895</v>
      </c>
      <c r="DU51">
        <v>9860</v>
      </c>
      <c r="DV51">
        <v>9857</v>
      </c>
      <c r="DW51">
        <v>9832</v>
      </c>
      <c r="DX51">
        <v>9813</v>
      </c>
      <c r="DZ51">
        <v>908</v>
      </c>
      <c r="EA51" t="s">
        <v>296</v>
      </c>
      <c r="EB51">
        <v>3246</v>
      </c>
      <c r="EC51">
        <v>3281</v>
      </c>
      <c r="ED51">
        <v>3214</v>
      </c>
      <c r="EE51">
        <v>3143</v>
      </c>
      <c r="EF51">
        <v>3040</v>
      </c>
      <c r="EG51">
        <v>2900</v>
      </c>
      <c r="EH51">
        <v>2775</v>
      </c>
      <c r="EI51">
        <v>2706</v>
      </c>
      <c r="EJ51">
        <v>2669</v>
      </c>
      <c r="EK51">
        <v>2629</v>
      </c>
      <c r="EL51">
        <v>2575</v>
      </c>
      <c r="EM51">
        <v>2551</v>
      </c>
      <c r="EN51">
        <v>2555</v>
      </c>
      <c r="EP51">
        <v>908</v>
      </c>
      <c r="EQ51" t="s">
        <v>296</v>
      </c>
      <c r="ER51">
        <v>1621</v>
      </c>
      <c r="ES51">
        <v>1702</v>
      </c>
      <c r="ET51">
        <v>1814</v>
      </c>
      <c r="EU51">
        <v>1978</v>
      </c>
      <c r="EV51">
        <v>2119</v>
      </c>
      <c r="EW51">
        <v>2227</v>
      </c>
      <c r="EX51">
        <v>2384</v>
      </c>
      <c r="EY51">
        <v>2489</v>
      </c>
      <c r="EZ51">
        <v>2542</v>
      </c>
      <c r="FA51">
        <v>2625</v>
      </c>
      <c r="FB51">
        <v>2673</v>
      </c>
      <c r="FC51">
        <v>2706</v>
      </c>
      <c r="FD51">
        <v>2660</v>
      </c>
      <c r="FF51">
        <v>908</v>
      </c>
      <c r="FG51" t="s">
        <v>296</v>
      </c>
      <c r="FH51">
        <v>722</v>
      </c>
      <c r="FI51">
        <v>702</v>
      </c>
      <c r="FJ51">
        <v>717</v>
      </c>
      <c r="FK51">
        <v>719</v>
      </c>
      <c r="FL51">
        <v>750</v>
      </c>
      <c r="FM51">
        <v>792</v>
      </c>
      <c r="FN51">
        <v>802</v>
      </c>
      <c r="FO51">
        <v>812</v>
      </c>
      <c r="FP51">
        <v>859</v>
      </c>
      <c r="FQ51">
        <v>872</v>
      </c>
      <c r="FR51">
        <v>906</v>
      </c>
      <c r="FS51">
        <v>942</v>
      </c>
      <c r="FT51">
        <v>1027</v>
      </c>
      <c r="FV51">
        <v>908</v>
      </c>
      <c r="FW51" t="s">
        <v>296</v>
      </c>
      <c r="FX51">
        <v>21137</v>
      </c>
      <c r="FY51">
        <v>21101</v>
      </c>
      <c r="FZ51">
        <v>21063</v>
      </c>
      <c r="GA51">
        <v>21028</v>
      </c>
      <c r="GB51">
        <v>20990</v>
      </c>
      <c r="GC51">
        <v>20950</v>
      </c>
      <c r="GD51">
        <v>20908</v>
      </c>
      <c r="GE51">
        <v>20863</v>
      </c>
      <c r="GF51">
        <v>20816</v>
      </c>
      <c r="GG51">
        <v>20763</v>
      </c>
      <c r="GH51">
        <v>20704</v>
      </c>
      <c r="GI51">
        <v>20638</v>
      </c>
      <c r="GJ51">
        <v>20572</v>
      </c>
      <c r="GL51">
        <v>908</v>
      </c>
      <c r="GM51" t="s">
        <v>296</v>
      </c>
      <c r="GN51">
        <v>228</v>
      </c>
      <c r="GO51">
        <v>220</v>
      </c>
      <c r="GP51">
        <v>221</v>
      </c>
      <c r="GQ51">
        <v>225</v>
      </c>
      <c r="GR51">
        <v>204</v>
      </c>
      <c r="GS51">
        <v>222</v>
      </c>
      <c r="GT51">
        <v>228</v>
      </c>
      <c r="GU51">
        <v>213</v>
      </c>
      <c r="GV51">
        <v>219</v>
      </c>
      <c r="GW51">
        <v>224</v>
      </c>
      <c r="GX51">
        <v>231</v>
      </c>
      <c r="GY51">
        <v>217</v>
      </c>
      <c r="GZ51">
        <v>214</v>
      </c>
      <c r="HA51">
        <v>236</v>
      </c>
      <c r="HB51">
        <v>220</v>
      </c>
      <c r="HC51">
        <v>251</v>
      </c>
      <c r="HD51">
        <v>230</v>
      </c>
      <c r="HE51">
        <v>248</v>
      </c>
      <c r="HF51">
        <v>225</v>
      </c>
      <c r="HG51">
        <v>212</v>
      </c>
      <c r="HH51">
        <v>200</v>
      </c>
      <c r="HI51">
        <v>214</v>
      </c>
      <c r="HJ51">
        <v>191</v>
      </c>
      <c r="HK51">
        <v>198</v>
      </c>
      <c r="HL51">
        <v>195</v>
      </c>
      <c r="HM51">
        <v>214</v>
      </c>
      <c r="HN51">
        <v>215</v>
      </c>
      <c r="HO51">
        <v>209</v>
      </c>
      <c r="HP51">
        <v>214</v>
      </c>
      <c r="HQ51">
        <v>216</v>
      </c>
      <c r="HR51">
        <v>227</v>
      </c>
      <c r="HS51">
        <v>233</v>
      </c>
      <c r="HT51">
        <v>257</v>
      </c>
      <c r="HU51">
        <v>270</v>
      </c>
      <c r="HV51">
        <v>225</v>
      </c>
      <c r="HW51">
        <v>270</v>
      </c>
      <c r="HX51">
        <v>241</v>
      </c>
      <c r="HY51">
        <v>260</v>
      </c>
      <c r="HZ51">
        <v>250</v>
      </c>
      <c r="IA51">
        <v>282</v>
      </c>
      <c r="IB51">
        <v>236</v>
      </c>
      <c r="IC51">
        <v>270</v>
      </c>
      <c r="ID51">
        <v>236</v>
      </c>
      <c r="IE51">
        <v>268</v>
      </c>
      <c r="IF51">
        <v>256</v>
      </c>
      <c r="IG51">
        <v>257</v>
      </c>
      <c r="IH51">
        <v>255</v>
      </c>
      <c r="II51">
        <v>273</v>
      </c>
      <c r="IJ51">
        <v>282</v>
      </c>
      <c r="IK51">
        <v>270</v>
      </c>
      <c r="IL51">
        <v>250</v>
      </c>
      <c r="IM51">
        <v>232</v>
      </c>
      <c r="IN51">
        <v>279</v>
      </c>
      <c r="IO51">
        <v>311</v>
      </c>
      <c r="IP51">
        <v>278</v>
      </c>
      <c r="IQ51">
        <v>294</v>
      </c>
      <c r="IR51">
        <v>316</v>
      </c>
      <c r="IS51">
        <v>331</v>
      </c>
      <c r="IT51">
        <v>332</v>
      </c>
      <c r="IU51">
        <v>348</v>
      </c>
      <c r="IV51">
        <v>394</v>
      </c>
      <c r="IW51">
        <v>379</v>
      </c>
      <c r="IX51">
        <v>386</v>
      </c>
      <c r="IY51">
        <v>402</v>
      </c>
      <c r="IZ51">
        <v>336</v>
      </c>
      <c r="JA51">
        <v>248</v>
      </c>
      <c r="JB51">
        <v>236</v>
      </c>
      <c r="JC51">
        <v>207</v>
      </c>
      <c r="JD51">
        <v>261</v>
      </c>
      <c r="JE51">
        <v>185</v>
      </c>
      <c r="JF51">
        <v>199</v>
      </c>
      <c r="JG51">
        <v>232</v>
      </c>
      <c r="JH51">
        <v>225</v>
      </c>
      <c r="JI51">
        <v>168</v>
      </c>
      <c r="JJ51">
        <v>189</v>
      </c>
      <c r="JK51">
        <v>147</v>
      </c>
      <c r="JL51">
        <v>167</v>
      </c>
      <c r="JM51">
        <v>145</v>
      </c>
      <c r="JN51">
        <v>189</v>
      </c>
      <c r="JO51">
        <v>155</v>
      </c>
      <c r="JP51">
        <v>145</v>
      </c>
      <c r="JQ51">
        <v>134</v>
      </c>
      <c r="JR51">
        <v>135</v>
      </c>
      <c r="JS51">
        <v>112</v>
      </c>
      <c r="JT51">
        <v>112</v>
      </c>
      <c r="JU51">
        <v>92</v>
      </c>
      <c r="JV51">
        <v>90</v>
      </c>
      <c r="JW51">
        <v>71</v>
      </c>
      <c r="JX51">
        <v>56</v>
      </c>
      <c r="JY51">
        <v>58</v>
      </c>
      <c r="JZ51">
        <v>27</v>
      </c>
      <c r="KA51">
        <v>23</v>
      </c>
      <c r="KB51">
        <v>23</v>
      </c>
      <c r="KC51">
        <v>25</v>
      </c>
      <c r="KD51">
        <v>11</v>
      </c>
      <c r="KE51">
        <v>8</v>
      </c>
      <c r="KF51">
        <v>7</v>
      </c>
      <c r="KG51">
        <v>3</v>
      </c>
      <c r="KH51">
        <v>2</v>
      </c>
      <c r="KI51">
        <v>2</v>
      </c>
      <c r="KJ51">
        <v>2</v>
      </c>
      <c r="KL51">
        <v>908</v>
      </c>
      <c r="KM51" t="s">
        <v>296</v>
      </c>
      <c r="KN51">
        <v>170</v>
      </c>
      <c r="KO51">
        <v>160</v>
      </c>
      <c r="KP51">
        <v>180</v>
      </c>
      <c r="KQ51">
        <v>191</v>
      </c>
      <c r="KR51">
        <v>231</v>
      </c>
      <c r="KS51">
        <v>211</v>
      </c>
      <c r="KT51">
        <v>267</v>
      </c>
      <c r="KU51">
        <v>230</v>
      </c>
      <c r="KV51">
        <v>269</v>
      </c>
      <c r="KW51">
        <v>263</v>
      </c>
      <c r="KX51">
        <v>259</v>
      </c>
      <c r="KY51">
        <v>252</v>
      </c>
      <c r="KZ51">
        <v>245</v>
      </c>
      <c r="LA51">
        <v>243</v>
      </c>
      <c r="LB51">
        <v>250</v>
      </c>
      <c r="LC51">
        <v>233</v>
      </c>
      <c r="LD51">
        <v>228</v>
      </c>
      <c r="LE51">
        <v>226</v>
      </c>
      <c r="LF51">
        <v>244</v>
      </c>
      <c r="LG51">
        <v>226</v>
      </c>
      <c r="LH51">
        <v>199</v>
      </c>
      <c r="LI51">
        <v>195</v>
      </c>
      <c r="LJ51">
        <v>193</v>
      </c>
      <c r="LK51">
        <v>177</v>
      </c>
      <c r="LL51">
        <v>198</v>
      </c>
      <c r="LM51">
        <v>178</v>
      </c>
      <c r="LN51">
        <v>205</v>
      </c>
      <c r="LO51">
        <v>157</v>
      </c>
      <c r="LP51">
        <v>182</v>
      </c>
      <c r="LQ51">
        <v>177</v>
      </c>
      <c r="LR51">
        <v>200</v>
      </c>
      <c r="LS51">
        <v>213</v>
      </c>
      <c r="LT51">
        <v>228</v>
      </c>
      <c r="LU51">
        <v>237</v>
      </c>
      <c r="LV51">
        <v>242</v>
      </c>
      <c r="LW51">
        <v>259</v>
      </c>
      <c r="LX51">
        <v>248</v>
      </c>
      <c r="LY51">
        <v>260</v>
      </c>
      <c r="LZ51">
        <v>242</v>
      </c>
      <c r="MA51">
        <v>239</v>
      </c>
      <c r="MB51">
        <v>279</v>
      </c>
      <c r="MC51">
        <v>268</v>
      </c>
      <c r="MD51">
        <v>303</v>
      </c>
      <c r="ME51">
        <v>267</v>
      </c>
      <c r="MF51">
        <v>290</v>
      </c>
      <c r="MG51">
        <v>264</v>
      </c>
      <c r="MH51">
        <v>265</v>
      </c>
      <c r="MI51">
        <v>266</v>
      </c>
      <c r="MJ51">
        <v>274</v>
      </c>
      <c r="MK51">
        <v>250</v>
      </c>
      <c r="ML51">
        <v>287</v>
      </c>
      <c r="MM51">
        <v>256</v>
      </c>
      <c r="MN51">
        <v>266</v>
      </c>
      <c r="MO51">
        <v>271</v>
      </c>
      <c r="MP51">
        <v>270</v>
      </c>
      <c r="MQ51">
        <v>242</v>
      </c>
      <c r="MR51">
        <v>275</v>
      </c>
      <c r="MS51">
        <v>279</v>
      </c>
      <c r="MT51">
        <v>256</v>
      </c>
      <c r="MU51">
        <v>250</v>
      </c>
      <c r="MV51">
        <v>215</v>
      </c>
      <c r="MW51">
        <v>278</v>
      </c>
      <c r="MX51">
        <v>304</v>
      </c>
      <c r="MY51">
        <v>266</v>
      </c>
      <c r="MZ51">
        <v>300</v>
      </c>
      <c r="NA51">
        <v>310</v>
      </c>
      <c r="NB51">
        <v>317</v>
      </c>
      <c r="NC51">
        <v>316</v>
      </c>
      <c r="ND51">
        <v>328</v>
      </c>
      <c r="NE51">
        <v>378</v>
      </c>
      <c r="NF51">
        <v>352</v>
      </c>
      <c r="NG51">
        <v>366</v>
      </c>
      <c r="NH51">
        <v>353</v>
      </c>
      <c r="NI51">
        <v>301</v>
      </c>
      <c r="NJ51">
        <v>225</v>
      </c>
      <c r="NK51">
        <v>214</v>
      </c>
      <c r="NL51">
        <v>179</v>
      </c>
      <c r="NM51">
        <v>214</v>
      </c>
      <c r="NN51">
        <v>160</v>
      </c>
      <c r="NO51">
        <v>155</v>
      </c>
      <c r="NP51">
        <v>188</v>
      </c>
      <c r="NQ51">
        <v>167</v>
      </c>
      <c r="NR51">
        <v>124</v>
      </c>
      <c r="NS51">
        <v>132</v>
      </c>
      <c r="NT51">
        <v>88</v>
      </c>
      <c r="NU51">
        <v>111</v>
      </c>
      <c r="NV51">
        <v>84</v>
      </c>
      <c r="NW51">
        <v>105</v>
      </c>
      <c r="NX51">
        <v>74</v>
      </c>
      <c r="NY51">
        <v>84</v>
      </c>
      <c r="NZ51">
        <v>68</v>
      </c>
      <c r="OA51">
        <v>41</v>
      </c>
      <c r="OB51">
        <v>44</v>
      </c>
      <c r="OC51">
        <v>30</v>
      </c>
      <c r="OD51">
        <v>26</v>
      </c>
      <c r="OE51">
        <v>19</v>
      </c>
      <c r="OF51">
        <v>16</v>
      </c>
      <c r="OG51">
        <v>12</v>
      </c>
      <c r="OH51">
        <v>5</v>
      </c>
      <c r="OI51">
        <v>1</v>
      </c>
      <c r="OJ51">
        <v>2</v>
      </c>
      <c r="OL51">
        <v>908</v>
      </c>
      <c r="OM51" t="s">
        <v>296</v>
      </c>
      <c r="ON51">
        <v>133</v>
      </c>
      <c r="OO51">
        <v>141</v>
      </c>
      <c r="OP51">
        <v>146</v>
      </c>
      <c r="OQ51">
        <v>150</v>
      </c>
      <c r="OR51">
        <v>153</v>
      </c>
      <c r="OS51">
        <v>157</v>
      </c>
      <c r="OT51">
        <v>159</v>
      </c>
      <c r="OU51">
        <v>161</v>
      </c>
      <c r="OV51">
        <v>164</v>
      </c>
      <c r="OW51">
        <v>168</v>
      </c>
      <c r="OX51">
        <v>171</v>
      </c>
      <c r="OY51">
        <v>173</v>
      </c>
      <c r="OZ51">
        <v>193</v>
      </c>
      <c r="PA51">
        <v>189</v>
      </c>
      <c r="PB51">
        <v>203</v>
      </c>
      <c r="PC51">
        <v>213</v>
      </c>
      <c r="PD51">
        <v>242</v>
      </c>
      <c r="PE51">
        <v>231</v>
      </c>
      <c r="PF51">
        <v>290</v>
      </c>
      <c r="PG51">
        <v>247</v>
      </c>
      <c r="PH51">
        <v>239</v>
      </c>
      <c r="PI51">
        <v>214</v>
      </c>
      <c r="PJ51">
        <v>196</v>
      </c>
      <c r="PK51">
        <v>184</v>
      </c>
      <c r="PL51">
        <v>179</v>
      </c>
      <c r="PM51">
        <v>174</v>
      </c>
      <c r="PN51">
        <v>176</v>
      </c>
      <c r="PO51">
        <v>174</v>
      </c>
      <c r="PP51">
        <v>174</v>
      </c>
      <c r="PQ51">
        <v>182</v>
      </c>
      <c r="PR51">
        <v>190</v>
      </c>
      <c r="PS51">
        <v>195</v>
      </c>
      <c r="PT51">
        <v>200</v>
      </c>
      <c r="PU51">
        <v>212</v>
      </c>
      <c r="PV51">
        <v>220</v>
      </c>
      <c r="PW51">
        <v>229</v>
      </c>
      <c r="PX51">
        <v>244</v>
      </c>
      <c r="PY51">
        <v>241</v>
      </c>
      <c r="PZ51">
        <v>257</v>
      </c>
      <c r="QA51">
        <v>231</v>
      </c>
      <c r="QB51">
        <v>244</v>
      </c>
      <c r="QC51">
        <v>240</v>
      </c>
      <c r="QD51">
        <v>251</v>
      </c>
      <c r="QE51">
        <v>252</v>
      </c>
      <c r="QF51">
        <v>257</v>
      </c>
      <c r="QG51">
        <v>264</v>
      </c>
      <c r="QH51">
        <v>268</v>
      </c>
      <c r="QI51">
        <v>280</v>
      </c>
      <c r="QJ51">
        <v>267</v>
      </c>
      <c r="QK51">
        <v>269</v>
      </c>
      <c r="QL51">
        <v>253</v>
      </c>
      <c r="QM51">
        <v>249</v>
      </c>
      <c r="QN51">
        <v>280</v>
      </c>
      <c r="QO51">
        <v>267</v>
      </c>
      <c r="QP51">
        <v>293</v>
      </c>
      <c r="QQ51">
        <v>261</v>
      </c>
      <c r="QR51">
        <v>277</v>
      </c>
      <c r="QS51">
        <v>254</v>
      </c>
      <c r="QT51">
        <v>254</v>
      </c>
      <c r="QU51">
        <v>253</v>
      </c>
      <c r="QV51">
        <v>262</v>
      </c>
      <c r="QW51">
        <v>245</v>
      </c>
      <c r="QX51">
        <v>279</v>
      </c>
      <c r="QY51">
        <v>254</v>
      </c>
      <c r="QZ51">
        <v>262</v>
      </c>
      <c r="RA51">
        <v>266</v>
      </c>
      <c r="RB51">
        <v>266</v>
      </c>
      <c r="RC51">
        <v>245</v>
      </c>
      <c r="RD51">
        <v>268</v>
      </c>
      <c r="RE51">
        <v>268</v>
      </c>
      <c r="RF51">
        <v>250</v>
      </c>
      <c r="RG51">
        <v>244</v>
      </c>
      <c r="RH51">
        <v>213</v>
      </c>
      <c r="RI51">
        <v>259</v>
      </c>
      <c r="RJ51">
        <v>276</v>
      </c>
      <c r="RK51">
        <v>242</v>
      </c>
      <c r="RL51">
        <v>267</v>
      </c>
      <c r="RM51">
        <v>266</v>
      </c>
      <c r="RN51">
        <v>269</v>
      </c>
      <c r="RO51">
        <v>264</v>
      </c>
      <c r="RP51">
        <v>267</v>
      </c>
      <c r="RQ51">
        <v>295</v>
      </c>
      <c r="RR51">
        <v>272</v>
      </c>
      <c r="RS51">
        <v>270</v>
      </c>
      <c r="RT51">
        <v>248</v>
      </c>
      <c r="RU51">
        <v>206</v>
      </c>
      <c r="RV51">
        <v>143</v>
      </c>
      <c r="RW51">
        <v>126</v>
      </c>
      <c r="RX51">
        <v>97</v>
      </c>
      <c r="RY51">
        <v>108</v>
      </c>
      <c r="RZ51">
        <v>72</v>
      </c>
      <c r="SA51">
        <v>61</v>
      </c>
      <c r="SB51">
        <v>66</v>
      </c>
      <c r="SC51">
        <v>47</v>
      </c>
      <c r="SD51">
        <v>29</v>
      </c>
      <c r="SE51">
        <v>25</v>
      </c>
      <c r="SF51">
        <v>14</v>
      </c>
      <c r="SG51">
        <v>12</v>
      </c>
      <c r="SH51">
        <v>6</v>
      </c>
      <c r="SI51">
        <v>7</v>
      </c>
      <c r="SJ51">
        <v>8</v>
      </c>
      <c r="SL51">
        <v>908</v>
      </c>
      <c r="SM51" t="s">
        <v>296</v>
      </c>
      <c r="SN51">
        <v>0</v>
      </c>
      <c r="SO51">
        <v>-2348.6776742205607</v>
      </c>
      <c r="SP51">
        <v>-4827.8374414533773</v>
      </c>
      <c r="SQ51">
        <v>-7111.2740691678082</v>
      </c>
      <c r="SR51">
        <v>-9590.4338364006289</v>
      </c>
      <c r="SS51">
        <v>-12200.075696645692</v>
      </c>
      <c r="ST51">
        <v>-14940.199649903017</v>
      </c>
      <c r="SU51">
        <v>-17876.046742678718</v>
      </c>
      <c r="SV51">
        <v>-20942.37592846667</v>
      </c>
      <c r="SW51">
        <v>-24400.15139329138</v>
      </c>
      <c r="SX51">
        <v>-28249.373137152856</v>
      </c>
      <c r="SY51">
        <v>-32555.282206557222</v>
      </c>
      <c r="SZ51">
        <v>-36861.191275961581</v>
      </c>
      <c r="TA51">
        <v>0</v>
      </c>
      <c r="TB51">
        <v>-793793.74207437551</v>
      </c>
      <c r="TC51">
        <v>-1311435.1253846078</v>
      </c>
      <c r="TD51">
        <v>-1882691.0849626942</v>
      </c>
      <c r="TE51">
        <v>-2211276.5932348343</v>
      </c>
      <c r="TF51">
        <v>-2445442.0065469341</v>
      </c>
      <c r="TG51">
        <v>-2631913.5332802497</v>
      </c>
      <c r="TH51">
        <v>-2833026.4728144933</v>
      </c>
      <c r="TI51">
        <v>-2901284.3984389589</v>
      </c>
      <c r="TJ51">
        <v>-2963190.2641383307</v>
      </c>
      <c r="TK51">
        <v>-3015837.1622086563</v>
      </c>
      <c r="TL51">
        <v>-3071390.9679829343</v>
      </c>
      <c r="TM51">
        <v>-3121130.9583493071</v>
      </c>
      <c r="TN51">
        <v>0</v>
      </c>
      <c r="TO51">
        <v>433592.93423021724</v>
      </c>
      <c r="TP51">
        <v>328028.45410109864</v>
      </c>
      <c r="TQ51">
        <v>426612.57271858992</v>
      </c>
      <c r="TR51">
        <v>161219.39434799703</v>
      </c>
      <c r="TS51">
        <v>-275772.43869676028</v>
      </c>
      <c r="TT51">
        <v>-820906.11321371468</v>
      </c>
      <c r="TU51">
        <v>-1325301.3499226207</v>
      </c>
      <c r="TV51">
        <v>-2068424.7991460194</v>
      </c>
      <c r="TW51">
        <v>-2769623.1453248141</v>
      </c>
      <c r="TX51">
        <v>-3620066.8985489481</v>
      </c>
      <c r="TY51">
        <v>-4332213.6636889707</v>
      </c>
      <c r="TZ51">
        <v>-4943746.6405160651</v>
      </c>
      <c r="UA51">
        <v>0</v>
      </c>
      <c r="UB51">
        <v>29947.724856666093</v>
      </c>
      <c r="UC51">
        <v>14008.077802699598</v>
      </c>
      <c r="UD51">
        <v>14866.788758752735</v>
      </c>
      <c r="UE51">
        <v>-12798.011389237743</v>
      </c>
      <c r="UF51">
        <v>-51044.046364110982</v>
      </c>
      <c r="UG51">
        <v>-101271.81445665998</v>
      </c>
      <c r="UH51">
        <v>-153336.49729532859</v>
      </c>
      <c r="UI51">
        <v>-219728.53442380315</v>
      </c>
      <c r="UJ51">
        <v>-285407.77448686876</v>
      </c>
      <c r="UK51">
        <v>-365723.80505605502</v>
      </c>
      <c r="UL51">
        <v>-441229.79089356121</v>
      </c>
      <c r="UM51">
        <v>-520848.4955892734</v>
      </c>
      <c r="UN51">
        <v>0</v>
      </c>
      <c r="UO51">
        <v>23018.301181175542</v>
      </c>
      <c r="UP51">
        <v>157339.16163386911</v>
      </c>
      <c r="UQ51">
        <v>315227.98274216981</v>
      </c>
      <c r="UR51">
        <v>515909.11181156337</v>
      </c>
      <c r="US51">
        <v>694153.57249214593</v>
      </c>
      <c r="UT51">
        <v>847117.25168457371</v>
      </c>
      <c r="UU51">
        <v>947787.06327878032</v>
      </c>
      <c r="UV51">
        <v>1110002.7481234155</v>
      </c>
      <c r="UW51">
        <v>1198854.6449921923</v>
      </c>
      <c r="UX51">
        <v>1309805.2474132271</v>
      </c>
      <c r="UY51">
        <v>1405978.881638814</v>
      </c>
      <c r="UZ51">
        <v>1559677.8427485398</v>
      </c>
      <c r="VA51">
        <v>0</v>
      </c>
      <c r="VB51">
        <v>44507.934465732047</v>
      </c>
      <c r="VC51">
        <v>141186.57241450535</v>
      </c>
      <c r="VD51">
        <v>269534.05136247107</v>
      </c>
      <c r="VE51">
        <v>397151.91341450746</v>
      </c>
      <c r="VF51">
        <v>497205.75599110313</v>
      </c>
      <c r="VG51">
        <v>640478.40418116667</v>
      </c>
      <c r="VH51">
        <v>731543.93387398613</v>
      </c>
      <c r="VI51">
        <v>812169.41895206051</v>
      </c>
      <c r="VJ51">
        <v>889299.10183274769</v>
      </c>
      <c r="VK51">
        <v>926041.52139410179</v>
      </c>
      <c r="VL51">
        <v>934455.70324031671</v>
      </c>
      <c r="VM51">
        <v>896829.04565938388</v>
      </c>
      <c r="VN51">
        <v>0</v>
      </c>
      <c r="VO51">
        <v>100008.19682229895</v>
      </c>
      <c r="VP51">
        <v>567180.63164720382</v>
      </c>
      <c r="VQ51">
        <v>1080005.6799017759</v>
      </c>
      <c r="VR51">
        <v>1770218.1669758172</v>
      </c>
      <c r="VS51">
        <v>2432324.1510422854</v>
      </c>
      <c r="VT51">
        <v>2963595.6228744644</v>
      </c>
      <c r="VU51">
        <v>3359320.8581454311</v>
      </c>
      <c r="VV51">
        <v>3953323.4902921412</v>
      </c>
      <c r="VW51">
        <v>4323416.4008251056</v>
      </c>
      <c r="VX51">
        <v>4767639.2838887516</v>
      </c>
      <c r="VY51">
        <v>5200023.6704886705</v>
      </c>
      <c r="VZ51">
        <v>5852266.596880313</v>
      </c>
      <c r="WA51">
        <v>0</v>
      </c>
      <c r="WB51">
        <v>-83204.227967863058</v>
      </c>
      <c r="WC51">
        <v>-148171.49349164689</v>
      </c>
      <c r="WD51">
        <v>-211425.8048726024</v>
      </c>
      <c r="WE51">
        <v>-276081.01285874163</v>
      </c>
      <c r="WF51">
        <v>-340970.48921356385</v>
      </c>
      <c r="WG51">
        <v>-438719.68268359144</v>
      </c>
      <c r="WH51">
        <v>-548629.53248668276</v>
      </c>
      <c r="WI51">
        <v>-626716.97549518629</v>
      </c>
      <c r="WJ51">
        <v>-754373.16132325528</v>
      </c>
      <c r="WK51">
        <v>-828018.71704538155</v>
      </c>
      <c r="WL51">
        <v>-923497.4205141752</v>
      </c>
      <c r="WM51">
        <v>-971002.28498473577</v>
      </c>
      <c r="WN51">
        <v>0</v>
      </c>
      <c r="WO51">
        <v>-248271.55616036913</v>
      </c>
      <c r="WP51">
        <v>-256691.55871833168</v>
      </c>
      <c r="WQ51">
        <v>5018.9115792950033</v>
      </c>
      <c r="WR51">
        <v>334752.53523067065</v>
      </c>
      <c r="WS51">
        <v>498254.42300751957</v>
      </c>
      <c r="WT51">
        <v>443439.93545608578</v>
      </c>
      <c r="WU51">
        <v>160481.95603639307</v>
      </c>
      <c r="WV51">
        <v>38398.57393518358</v>
      </c>
      <c r="WW51">
        <v>-385424.34901651496</v>
      </c>
      <c r="WX51">
        <v>-854409.90330011293</v>
      </c>
      <c r="WY51">
        <v>-1260428.8699183981</v>
      </c>
      <c r="WZ51">
        <v>-1284816.0854271073</v>
      </c>
      <c r="XA51">
        <v>908</v>
      </c>
      <c r="XB51" t="s">
        <v>296</v>
      </c>
      <c r="XC51">
        <v>0</v>
      </c>
      <c r="XD51">
        <v>0</v>
      </c>
      <c r="XE51">
        <v>0</v>
      </c>
      <c r="XF51">
        <v>0</v>
      </c>
      <c r="XG51">
        <v>0</v>
      </c>
      <c r="XH51">
        <v>0</v>
      </c>
      <c r="XI51">
        <v>0</v>
      </c>
      <c r="XJ51">
        <v>0</v>
      </c>
      <c r="XK51">
        <v>0</v>
      </c>
      <c r="XL51">
        <v>0</v>
      </c>
      <c r="XM51">
        <v>0</v>
      </c>
      <c r="XN51">
        <v>0</v>
      </c>
      <c r="XO51">
        <v>0</v>
      </c>
      <c r="XP51">
        <v>0</v>
      </c>
      <c r="XQ51">
        <v>0</v>
      </c>
      <c r="XR51">
        <v>0</v>
      </c>
      <c r="XS51">
        <v>0</v>
      </c>
      <c r="XT51">
        <v>0</v>
      </c>
      <c r="XU51">
        <v>0</v>
      </c>
      <c r="XV51">
        <v>0</v>
      </c>
      <c r="XW51">
        <v>0</v>
      </c>
      <c r="XX51">
        <v>0</v>
      </c>
      <c r="XY51">
        <v>0</v>
      </c>
      <c r="XZ51">
        <v>0</v>
      </c>
      <c r="YA51">
        <v>0</v>
      </c>
      <c r="YB51">
        <v>0</v>
      </c>
      <c r="YC51">
        <v>0</v>
      </c>
      <c r="YD51">
        <v>433592.93423021724</v>
      </c>
      <c r="YE51">
        <v>433592.93423021724</v>
      </c>
      <c r="YF51">
        <v>532177.05284770846</v>
      </c>
      <c r="YG51">
        <v>532177.05284770846</v>
      </c>
      <c r="YH51">
        <v>532177.05284770846</v>
      </c>
      <c r="YI51">
        <v>532177.05284770846</v>
      </c>
      <c r="YJ51">
        <v>532177.05284770846</v>
      </c>
      <c r="YK51">
        <v>532177.05284770846</v>
      </c>
      <c r="YL51">
        <v>532177.05284770846</v>
      </c>
      <c r="YM51">
        <v>532177.05284770846</v>
      </c>
      <c r="YN51">
        <v>532177.05284770846</v>
      </c>
      <c r="YO51">
        <v>532177.05284770846</v>
      </c>
      <c r="YP51">
        <v>0</v>
      </c>
      <c r="YQ51">
        <v>29947.724856666093</v>
      </c>
      <c r="YR51">
        <v>29947.724856666093</v>
      </c>
      <c r="YS51">
        <v>30806.435812719232</v>
      </c>
      <c r="YT51">
        <v>30806.435812719232</v>
      </c>
      <c r="YU51">
        <v>30806.435812719232</v>
      </c>
      <c r="YV51">
        <v>30806.435812719232</v>
      </c>
      <c r="YW51">
        <v>30806.435812719232</v>
      </c>
      <c r="YX51">
        <v>30806.435812719232</v>
      </c>
      <c r="YY51">
        <v>30806.435812719232</v>
      </c>
      <c r="YZ51">
        <v>30806.435812719232</v>
      </c>
      <c r="ZA51">
        <v>30806.435812719232</v>
      </c>
      <c r="ZB51">
        <v>30806.435812719232</v>
      </c>
      <c r="ZC51">
        <v>0</v>
      </c>
      <c r="ZD51">
        <v>23018.301181175542</v>
      </c>
      <c r="ZE51">
        <v>157339.16163386911</v>
      </c>
      <c r="ZF51">
        <v>315227.98274216981</v>
      </c>
      <c r="ZG51">
        <v>515909.11181156337</v>
      </c>
      <c r="ZH51">
        <v>694153.57249214593</v>
      </c>
      <c r="ZI51">
        <v>847117.25168457371</v>
      </c>
      <c r="ZJ51">
        <v>947787.06327878032</v>
      </c>
      <c r="ZK51">
        <v>1110002.7481234155</v>
      </c>
      <c r="ZL51">
        <v>1198854.6449921923</v>
      </c>
      <c r="ZM51">
        <v>1309805.2474132271</v>
      </c>
      <c r="ZN51">
        <v>1405978.881638814</v>
      </c>
      <c r="ZO51">
        <v>1559677.8427485398</v>
      </c>
      <c r="ZP51">
        <v>0</v>
      </c>
      <c r="ZQ51">
        <v>44507.934465732047</v>
      </c>
      <c r="ZR51">
        <v>141186.57241450535</v>
      </c>
      <c r="ZS51">
        <v>269534.05136247107</v>
      </c>
      <c r="ZT51">
        <v>397151.91341450746</v>
      </c>
      <c r="ZU51">
        <v>497205.75599110313</v>
      </c>
      <c r="ZV51">
        <v>640478.40418116667</v>
      </c>
      <c r="ZW51">
        <v>731543.93387398613</v>
      </c>
      <c r="ZX51">
        <v>812169.41895206051</v>
      </c>
      <c r="ZY51">
        <v>889299.10183274769</v>
      </c>
      <c r="ZZ51">
        <v>926041.52139410179</v>
      </c>
      <c r="AAA51">
        <v>934455.70324031671</v>
      </c>
      <c r="AAB51">
        <v>934455.70324031671</v>
      </c>
      <c r="AAC51">
        <v>0</v>
      </c>
      <c r="AAD51">
        <v>100008.19682229895</v>
      </c>
      <c r="AAE51">
        <v>567180.63164720382</v>
      </c>
      <c r="AAF51">
        <v>1080005.6799017759</v>
      </c>
      <c r="AAG51">
        <v>1770218.1669758172</v>
      </c>
      <c r="AAH51">
        <v>2432324.1510422854</v>
      </c>
      <c r="AAI51">
        <v>2963595.6228744644</v>
      </c>
      <c r="AAJ51">
        <v>3359320.8581454311</v>
      </c>
      <c r="AAK51">
        <v>3953323.4902921412</v>
      </c>
      <c r="AAL51">
        <v>4323416.4008251056</v>
      </c>
      <c r="AAM51">
        <v>4767639.2838887516</v>
      </c>
      <c r="AAN51">
        <v>5200023.6704886705</v>
      </c>
      <c r="AAO51">
        <v>5852266.596880313</v>
      </c>
      <c r="AAP51">
        <v>0</v>
      </c>
      <c r="AAQ51">
        <v>0</v>
      </c>
      <c r="AAR51">
        <v>0</v>
      </c>
      <c r="AAS51">
        <v>0</v>
      </c>
      <c r="AAT51">
        <v>0</v>
      </c>
      <c r="AAU51">
        <v>0</v>
      </c>
      <c r="AAV51">
        <v>0</v>
      </c>
      <c r="AAW51">
        <v>0</v>
      </c>
      <c r="AAX51">
        <v>0</v>
      </c>
      <c r="AAY51">
        <v>0</v>
      </c>
      <c r="AAZ51">
        <v>0</v>
      </c>
      <c r="ABA51">
        <v>0</v>
      </c>
      <c r="ABB51">
        <v>0</v>
      </c>
      <c r="ABC51">
        <v>0</v>
      </c>
      <c r="ABD51">
        <v>631075.09155608993</v>
      </c>
      <c r="ABE51">
        <v>1329247.0247824616</v>
      </c>
      <c r="ABF51">
        <v>2227751.2026668447</v>
      </c>
      <c r="ABG51">
        <v>3246262.6808623159</v>
      </c>
      <c r="ABH51">
        <v>4186666.9681859622</v>
      </c>
      <c r="ABI51">
        <v>5014174.7674006326</v>
      </c>
      <c r="ABJ51">
        <v>5601635.3439586256</v>
      </c>
      <c r="ABK51">
        <v>6438479.1460280456</v>
      </c>
      <c r="ABL51">
        <v>6974553.6363104731</v>
      </c>
      <c r="ABM51">
        <v>7566469.5413565077</v>
      </c>
      <c r="ABN51">
        <v>8103441.7440282293</v>
      </c>
      <c r="ABO51">
        <v>8909383.6315295976</v>
      </c>
      <c r="ABQ51">
        <v>908</v>
      </c>
      <c r="ABR51" t="s">
        <v>296</v>
      </c>
      <c r="ABS51">
        <v>0</v>
      </c>
      <c r="ABT51">
        <v>-13756.709621161988</v>
      </c>
      <c r="ABU51">
        <v>-28913.174884083612</v>
      </c>
      <c r="ABV51">
        <v>-43247.456568623544</v>
      </c>
      <c r="ABW51">
        <v>-59459.298954398029</v>
      </c>
      <c r="ABX51">
        <v>-77158.018852176509</v>
      </c>
      <c r="ABY51">
        <v>-96318.155192508537</v>
      </c>
      <c r="ABZ51">
        <v>-117496.7743891822</v>
      </c>
      <c r="ACA51">
        <v>-140255.73985217782</v>
      </c>
      <c r="ACB51">
        <v>-166107.1465683452</v>
      </c>
      <c r="ACC51">
        <v>-195861.97597090853</v>
      </c>
      <c r="ACD51">
        <v>-229216.59940857426</v>
      </c>
      <c r="ACE51">
        <v>-263603.13210189628</v>
      </c>
      <c r="ACG51">
        <v>908</v>
      </c>
      <c r="ACH51" t="s">
        <v>296</v>
      </c>
      <c r="ACI51">
        <v>7882</v>
      </c>
      <c r="ACJ51">
        <v>162252</v>
      </c>
      <c r="ACK51">
        <v>4.8578754036930211E-2</v>
      </c>
      <c r="ACM51">
        <v>908</v>
      </c>
      <c r="ACN51" t="s">
        <v>296</v>
      </c>
      <c r="ACO51">
        <v>184</v>
      </c>
      <c r="ACP51">
        <v>111</v>
      </c>
      <c r="ACQ51">
        <v>94</v>
      </c>
      <c r="ACR51">
        <v>236</v>
      </c>
      <c r="ACS51">
        <v>523</v>
      </c>
      <c r="ACT51">
        <v>390</v>
      </c>
      <c r="ACU51">
        <v>272</v>
      </c>
      <c r="ACV51">
        <v>206</v>
      </c>
      <c r="ACW51">
        <v>136</v>
      </c>
      <c r="ACX51">
        <v>100</v>
      </c>
      <c r="ACY51">
        <v>99</v>
      </c>
      <c r="ACZ51">
        <v>84</v>
      </c>
      <c r="ADA51">
        <v>86</v>
      </c>
      <c r="ADB51">
        <v>78</v>
      </c>
      <c r="ADC51">
        <v>37</v>
      </c>
      <c r="ADD51">
        <v>45</v>
      </c>
      <c r="ADF51">
        <v>908</v>
      </c>
      <c r="ADG51" t="s">
        <v>296</v>
      </c>
      <c r="ADH51">
        <v>122</v>
      </c>
      <c r="ADI51">
        <v>86</v>
      </c>
      <c r="ADJ51">
        <v>65</v>
      </c>
      <c r="ADK51">
        <v>365</v>
      </c>
      <c r="ADL51">
        <v>748</v>
      </c>
      <c r="ADM51">
        <v>382</v>
      </c>
      <c r="ADN51">
        <v>232</v>
      </c>
      <c r="ADO51">
        <v>158</v>
      </c>
      <c r="ADP51">
        <v>126</v>
      </c>
      <c r="ADQ51">
        <v>97</v>
      </c>
      <c r="ADR51">
        <v>95</v>
      </c>
      <c r="ADS51">
        <v>73</v>
      </c>
      <c r="ADT51">
        <v>69</v>
      </c>
      <c r="ADU51">
        <v>55</v>
      </c>
      <c r="ADV51">
        <v>20</v>
      </c>
      <c r="ADW51">
        <v>37</v>
      </c>
      <c r="ADY51">
        <v>908</v>
      </c>
      <c r="ADZ51" t="s">
        <v>296</v>
      </c>
      <c r="AEA51">
        <v>62</v>
      </c>
      <c r="AEB51">
        <v>25</v>
      </c>
      <c r="AEC51">
        <v>29</v>
      </c>
      <c r="AED51">
        <v>-129</v>
      </c>
      <c r="AEE51">
        <v>-225</v>
      </c>
      <c r="AEF51">
        <v>8</v>
      </c>
      <c r="AEG51">
        <v>40</v>
      </c>
      <c r="AEH51">
        <v>48</v>
      </c>
      <c r="AEI51">
        <v>10</v>
      </c>
      <c r="AEJ51">
        <v>3</v>
      </c>
      <c r="AEK51">
        <v>4</v>
      </c>
      <c r="AEL51">
        <v>11</v>
      </c>
      <c r="AEM51">
        <v>17</v>
      </c>
      <c r="AEN51">
        <v>23</v>
      </c>
      <c r="AEO51">
        <v>17</v>
      </c>
      <c r="AEP51">
        <v>8</v>
      </c>
      <c r="AER51">
        <v>908</v>
      </c>
      <c r="AES51" t="s">
        <v>296</v>
      </c>
      <c r="AET51">
        <v>6192.5169592320908</v>
      </c>
      <c r="AEU51">
        <v>6392.3753787663454</v>
      </c>
      <c r="AEV51">
        <v>8233.8176972000037</v>
      </c>
      <c r="AEW51">
        <v>5350.9722317322221</v>
      </c>
      <c r="AEX51">
        <v>319.99746484177575</v>
      </c>
      <c r="AEY51">
        <v>2259.4687798670425</v>
      </c>
      <c r="AEZ51">
        <v>3412.9458327067805</v>
      </c>
      <c r="AFA51">
        <v>4190.3785360865895</v>
      </c>
      <c r="AFB51">
        <v>4679.2561536383291</v>
      </c>
      <c r="AFC51">
        <v>5320.5992282937432</v>
      </c>
      <c r="AFD51">
        <v>4699.1658954879331</v>
      </c>
      <c r="AFE51">
        <v>4520.0263789258506</v>
      </c>
      <c r="AFF51">
        <v>4170.2697773945301</v>
      </c>
      <c r="AFG51">
        <v>4151.1934901183431</v>
      </c>
      <c r="AFH51">
        <v>3705.241074052466</v>
      </c>
      <c r="AFI51">
        <v>14522.77848022668</v>
      </c>
      <c r="AFK51">
        <v>908</v>
      </c>
      <c r="AFL51" t="s">
        <v>296</v>
      </c>
      <c r="AFM51">
        <v>12624.588336329582</v>
      </c>
      <c r="AFN51">
        <v>11715.220584193461</v>
      </c>
      <c r="AFO51">
        <v>12077.944650753625</v>
      </c>
      <c r="AFP51">
        <v>8135.3589404426311</v>
      </c>
      <c r="AFQ51">
        <v>2704.8632742042637</v>
      </c>
      <c r="AFR51">
        <v>2601.2123392087155</v>
      </c>
      <c r="AFS51">
        <v>2601.2123392087155</v>
      </c>
      <c r="AFT51">
        <v>2601.2123392087155</v>
      </c>
      <c r="AFU51">
        <v>2601.2123392087155</v>
      </c>
      <c r="AFV51">
        <v>2601.2123392087155</v>
      </c>
      <c r="AFW51">
        <v>3138.4463474037971</v>
      </c>
      <c r="AFX51">
        <v>3138.4463474037971</v>
      </c>
      <c r="AFY51">
        <v>3138.4463474037971</v>
      </c>
      <c r="AFZ51">
        <v>4070.094937821797</v>
      </c>
      <c r="AGA51">
        <v>4070.094937821797</v>
      </c>
      <c r="AGB51">
        <v>13282.704684093547</v>
      </c>
      <c r="AGD51">
        <v>908</v>
      </c>
      <c r="AGE51" t="s">
        <v>296</v>
      </c>
      <c r="AGF51">
        <v>-6432.0713770974908</v>
      </c>
      <c r="AGG51">
        <v>-5322.8452054271156</v>
      </c>
      <c r="AGH51">
        <v>-3844.1269535536212</v>
      </c>
      <c r="AGI51">
        <v>-2784.386708710409</v>
      </c>
      <c r="AGJ51">
        <v>-2384.8658093624881</v>
      </c>
      <c r="AGK51">
        <v>-341.74355934167306</v>
      </c>
      <c r="AGL51">
        <v>811.73349349806495</v>
      </c>
      <c r="AGM51">
        <v>1589.166196877874</v>
      </c>
      <c r="AGN51">
        <v>2078.0438144296136</v>
      </c>
      <c r="AGO51">
        <v>2719.3868890850276</v>
      </c>
      <c r="AGP51">
        <v>1560.719548084136</v>
      </c>
      <c r="AGQ51">
        <v>1381.5800315220536</v>
      </c>
      <c r="AGR51">
        <v>1031.8234299907331</v>
      </c>
      <c r="AGS51">
        <v>81.098552296546131</v>
      </c>
      <c r="AGT51">
        <v>-364.85386376933093</v>
      </c>
      <c r="AGU51">
        <v>1240.0737961331324</v>
      </c>
    </row>
    <row r="52" spans="1:879" x14ac:dyDescent="0.25">
      <c r="A52">
        <v>20</v>
      </c>
      <c r="B52">
        <v>922</v>
      </c>
      <c r="C52" t="s">
        <v>297</v>
      </c>
      <c r="D52">
        <v>38</v>
      </c>
      <c r="E52">
        <v>33</v>
      </c>
      <c r="F52">
        <v>33</v>
      </c>
      <c r="G52">
        <v>32</v>
      </c>
      <c r="H52">
        <v>32</v>
      </c>
      <c r="I52">
        <v>32</v>
      </c>
      <c r="J52">
        <v>32</v>
      </c>
      <c r="K52">
        <v>32</v>
      </c>
      <c r="L52">
        <v>32</v>
      </c>
      <c r="M52">
        <v>32</v>
      </c>
      <c r="N52">
        <v>32</v>
      </c>
      <c r="O52">
        <v>32</v>
      </c>
      <c r="P52">
        <v>32</v>
      </c>
      <c r="R52">
        <v>922</v>
      </c>
      <c r="S52" t="s">
        <v>297</v>
      </c>
      <c r="T52">
        <v>248</v>
      </c>
      <c r="U52">
        <v>226</v>
      </c>
      <c r="V52">
        <v>222</v>
      </c>
      <c r="W52">
        <v>207</v>
      </c>
      <c r="X52">
        <v>193</v>
      </c>
      <c r="Y52">
        <v>186</v>
      </c>
      <c r="Z52">
        <v>182</v>
      </c>
      <c r="AA52">
        <v>182</v>
      </c>
      <c r="AB52">
        <v>181</v>
      </c>
      <c r="AC52">
        <v>181</v>
      </c>
      <c r="AD52">
        <v>181</v>
      </c>
      <c r="AE52">
        <v>181</v>
      </c>
      <c r="AF52">
        <v>181</v>
      </c>
      <c r="AH52">
        <v>922</v>
      </c>
      <c r="AI52" t="s">
        <v>297</v>
      </c>
      <c r="AJ52">
        <v>70</v>
      </c>
      <c r="AK52">
        <v>65</v>
      </c>
      <c r="AL52">
        <v>42</v>
      </c>
      <c r="AM52">
        <v>54</v>
      </c>
      <c r="AN52">
        <v>53</v>
      </c>
      <c r="AO52">
        <v>46</v>
      </c>
      <c r="AP52">
        <v>44</v>
      </c>
      <c r="AQ52">
        <v>39</v>
      </c>
      <c r="AR52">
        <v>39</v>
      </c>
      <c r="AS52">
        <v>39</v>
      </c>
      <c r="AT52">
        <v>39</v>
      </c>
      <c r="AU52">
        <v>39</v>
      </c>
      <c r="AV52">
        <v>39</v>
      </c>
      <c r="AX52">
        <v>922</v>
      </c>
      <c r="AY52" t="s">
        <v>297</v>
      </c>
      <c r="AZ52">
        <v>416</v>
      </c>
      <c r="BA52">
        <v>403</v>
      </c>
      <c r="BB52">
        <v>414</v>
      </c>
      <c r="BC52">
        <v>380</v>
      </c>
      <c r="BD52">
        <v>359</v>
      </c>
      <c r="BE52">
        <v>347</v>
      </c>
      <c r="BF52">
        <v>330</v>
      </c>
      <c r="BG52">
        <v>307</v>
      </c>
      <c r="BH52">
        <v>284</v>
      </c>
      <c r="BI52">
        <v>278</v>
      </c>
      <c r="BJ52">
        <v>264</v>
      </c>
      <c r="BK52">
        <v>251</v>
      </c>
      <c r="BL52">
        <v>245</v>
      </c>
      <c r="BN52">
        <v>922</v>
      </c>
      <c r="BO52" t="s">
        <v>297</v>
      </c>
      <c r="BP52">
        <v>229</v>
      </c>
      <c r="BQ52">
        <v>227</v>
      </c>
      <c r="BR52">
        <v>213</v>
      </c>
      <c r="BS52">
        <v>210</v>
      </c>
      <c r="BT52">
        <v>203</v>
      </c>
      <c r="BU52">
        <v>215</v>
      </c>
      <c r="BV52">
        <v>202</v>
      </c>
      <c r="BW52">
        <v>196</v>
      </c>
      <c r="BX52">
        <v>194</v>
      </c>
      <c r="BY52">
        <v>179</v>
      </c>
      <c r="BZ52">
        <v>165</v>
      </c>
      <c r="CA52">
        <v>154</v>
      </c>
      <c r="CB52">
        <v>156</v>
      </c>
      <c r="CD52">
        <v>922</v>
      </c>
      <c r="CE52" t="s">
        <v>297</v>
      </c>
      <c r="CF52">
        <v>191</v>
      </c>
      <c r="CG52">
        <v>212</v>
      </c>
      <c r="CH52">
        <v>209</v>
      </c>
      <c r="CI52">
        <v>208</v>
      </c>
      <c r="CJ52">
        <v>210</v>
      </c>
      <c r="CK52">
        <v>194</v>
      </c>
      <c r="CL52">
        <v>192</v>
      </c>
      <c r="CM52">
        <v>189</v>
      </c>
      <c r="CN52">
        <v>198</v>
      </c>
      <c r="CO52">
        <v>186</v>
      </c>
      <c r="CP52">
        <v>181</v>
      </c>
      <c r="CQ52">
        <v>181</v>
      </c>
      <c r="CR52">
        <v>164</v>
      </c>
      <c r="CT52">
        <v>922</v>
      </c>
      <c r="CU52" t="s">
        <v>297</v>
      </c>
      <c r="CV52">
        <v>151</v>
      </c>
      <c r="CW52">
        <v>156</v>
      </c>
      <c r="CX52">
        <v>163</v>
      </c>
      <c r="CY52">
        <v>175</v>
      </c>
      <c r="CZ52">
        <v>189</v>
      </c>
      <c r="DA52">
        <v>185</v>
      </c>
      <c r="DB52">
        <v>191</v>
      </c>
      <c r="DC52">
        <v>197</v>
      </c>
      <c r="DD52">
        <v>183</v>
      </c>
      <c r="DE52">
        <v>185</v>
      </c>
      <c r="DF52">
        <v>190</v>
      </c>
      <c r="DG52">
        <v>186</v>
      </c>
      <c r="DH52">
        <v>179</v>
      </c>
      <c r="DJ52">
        <v>922</v>
      </c>
      <c r="DK52" t="s">
        <v>297</v>
      </c>
      <c r="DL52">
        <v>2243</v>
      </c>
      <c r="DM52">
        <v>2235</v>
      </c>
      <c r="DN52">
        <v>2227</v>
      </c>
      <c r="DO52">
        <v>2215</v>
      </c>
      <c r="DP52">
        <v>2197</v>
      </c>
      <c r="DQ52">
        <v>2197</v>
      </c>
      <c r="DR52">
        <v>2190</v>
      </c>
      <c r="DS52">
        <v>2177</v>
      </c>
      <c r="DT52">
        <v>2170</v>
      </c>
      <c r="DU52">
        <v>2164</v>
      </c>
      <c r="DV52">
        <v>2144</v>
      </c>
      <c r="DW52">
        <v>2129</v>
      </c>
      <c r="DX52">
        <v>2124</v>
      </c>
      <c r="DZ52">
        <v>922</v>
      </c>
      <c r="EA52" t="s">
        <v>297</v>
      </c>
      <c r="EB52">
        <v>463</v>
      </c>
      <c r="EC52">
        <v>482</v>
      </c>
      <c r="ED52">
        <v>488</v>
      </c>
      <c r="EE52">
        <v>502</v>
      </c>
      <c r="EF52">
        <v>509</v>
      </c>
      <c r="EG52">
        <v>505</v>
      </c>
      <c r="EH52">
        <v>502</v>
      </c>
      <c r="EI52">
        <v>512</v>
      </c>
      <c r="EJ52">
        <v>519</v>
      </c>
      <c r="EK52">
        <v>518</v>
      </c>
      <c r="EL52">
        <v>535</v>
      </c>
      <c r="EM52">
        <v>549</v>
      </c>
      <c r="EN52">
        <v>556</v>
      </c>
      <c r="EP52">
        <v>922</v>
      </c>
      <c r="EQ52" t="s">
        <v>297</v>
      </c>
      <c r="ER52">
        <v>227</v>
      </c>
      <c r="ES52">
        <v>231</v>
      </c>
      <c r="ET52">
        <v>241</v>
      </c>
      <c r="EU52">
        <v>249</v>
      </c>
      <c r="EV52">
        <v>269</v>
      </c>
      <c r="EW52">
        <v>293</v>
      </c>
      <c r="EX52">
        <v>310</v>
      </c>
      <c r="EY52">
        <v>326</v>
      </c>
      <c r="EZ52">
        <v>341</v>
      </c>
      <c r="FA52">
        <v>360</v>
      </c>
      <c r="FB52">
        <v>376</v>
      </c>
      <c r="FC52">
        <v>393</v>
      </c>
      <c r="FD52">
        <v>396</v>
      </c>
      <c r="FF52">
        <v>922</v>
      </c>
      <c r="FG52" t="s">
        <v>297</v>
      </c>
      <c r="FH52">
        <v>117</v>
      </c>
      <c r="FI52">
        <v>111</v>
      </c>
      <c r="FJ52">
        <v>115</v>
      </c>
      <c r="FK52">
        <v>118</v>
      </c>
      <c r="FL52">
        <v>117</v>
      </c>
      <c r="FM52">
        <v>112</v>
      </c>
      <c r="FN52">
        <v>118</v>
      </c>
      <c r="FO52">
        <v>119</v>
      </c>
      <c r="FP52">
        <v>120</v>
      </c>
      <c r="FQ52">
        <v>124</v>
      </c>
      <c r="FR52">
        <v>124</v>
      </c>
      <c r="FS52">
        <v>124</v>
      </c>
      <c r="FT52">
        <v>134</v>
      </c>
      <c r="FV52">
        <v>922</v>
      </c>
      <c r="FW52" t="s">
        <v>297</v>
      </c>
      <c r="FX52">
        <v>4393</v>
      </c>
      <c r="FY52">
        <v>4381</v>
      </c>
      <c r="FZ52">
        <v>4367</v>
      </c>
      <c r="GA52">
        <v>4350</v>
      </c>
      <c r="GB52">
        <v>4331</v>
      </c>
      <c r="GC52">
        <v>4312</v>
      </c>
      <c r="GD52">
        <v>4293</v>
      </c>
      <c r="GE52">
        <v>4276</v>
      </c>
      <c r="GF52">
        <v>4261</v>
      </c>
      <c r="GG52">
        <v>4246</v>
      </c>
      <c r="GH52">
        <v>4231</v>
      </c>
      <c r="GI52">
        <v>4219</v>
      </c>
      <c r="GJ52">
        <v>4206</v>
      </c>
      <c r="GL52">
        <v>922</v>
      </c>
      <c r="GM52" t="s">
        <v>297</v>
      </c>
      <c r="GN52">
        <v>72</v>
      </c>
      <c r="GO52">
        <v>68</v>
      </c>
      <c r="GP52">
        <v>49</v>
      </c>
      <c r="GQ52">
        <v>73</v>
      </c>
      <c r="GR52">
        <v>75</v>
      </c>
      <c r="GS52">
        <v>71</v>
      </c>
      <c r="GT52">
        <v>77</v>
      </c>
      <c r="GU52">
        <v>88</v>
      </c>
      <c r="GV52">
        <v>61</v>
      </c>
      <c r="GW52">
        <v>67</v>
      </c>
      <c r="GX52">
        <v>86</v>
      </c>
      <c r="GY52">
        <v>57</v>
      </c>
      <c r="GZ52">
        <v>71</v>
      </c>
      <c r="HA52">
        <v>70</v>
      </c>
      <c r="HB52">
        <v>55</v>
      </c>
      <c r="HC52">
        <v>58</v>
      </c>
      <c r="HD52">
        <v>68</v>
      </c>
      <c r="HE52">
        <v>56</v>
      </c>
      <c r="HF52">
        <v>51</v>
      </c>
      <c r="HG52">
        <v>50</v>
      </c>
      <c r="HH52">
        <v>27</v>
      </c>
      <c r="HI52">
        <v>20</v>
      </c>
      <c r="HJ52">
        <v>30</v>
      </c>
      <c r="HK52">
        <v>18</v>
      </c>
      <c r="HL52">
        <v>32</v>
      </c>
      <c r="HM52">
        <v>34</v>
      </c>
      <c r="HN52">
        <v>29</v>
      </c>
      <c r="HO52">
        <v>31</v>
      </c>
      <c r="HP52">
        <v>27</v>
      </c>
      <c r="HQ52">
        <v>43</v>
      </c>
      <c r="HR52">
        <v>53</v>
      </c>
      <c r="HS52">
        <v>61</v>
      </c>
      <c r="HT52">
        <v>69</v>
      </c>
      <c r="HU52">
        <v>70</v>
      </c>
      <c r="HV52">
        <v>55</v>
      </c>
      <c r="HW52">
        <v>64</v>
      </c>
      <c r="HX52">
        <v>62</v>
      </c>
      <c r="HY52">
        <v>76</v>
      </c>
      <c r="HZ52">
        <v>66</v>
      </c>
      <c r="IA52">
        <v>78</v>
      </c>
      <c r="IB52">
        <v>81</v>
      </c>
      <c r="IC52">
        <v>70</v>
      </c>
      <c r="ID52">
        <v>76</v>
      </c>
      <c r="IE52">
        <v>63</v>
      </c>
      <c r="IF52">
        <v>66</v>
      </c>
      <c r="IG52">
        <v>61</v>
      </c>
      <c r="IH52">
        <v>74</v>
      </c>
      <c r="II52">
        <v>66</v>
      </c>
      <c r="IJ52">
        <v>56</v>
      </c>
      <c r="IK52">
        <v>61</v>
      </c>
      <c r="IL52">
        <v>51</v>
      </c>
      <c r="IM52">
        <v>48</v>
      </c>
      <c r="IN52">
        <v>59</v>
      </c>
      <c r="IO52">
        <v>52</v>
      </c>
      <c r="IP52">
        <v>48</v>
      </c>
      <c r="IQ52">
        <v>44</v>
      </c>
      <c r="IR52">
        <v>43</v>
      </c>
      <c r="IS52">
        <v>58</v>
      </c>
      <c r="IT52">
        <v>50</v>
      </c>
      <c r="IU52">
        <v>56</v>
      </c>
      <c r="IV52">
        <v>54</v>
      </c>
      <c r="IW52">
        <v>58</v>
      </c>
      <c r="IX52">
        <v>56</v>
      </c>
      <c r="IY52">
        <v>42</v>
      </c>
      <c r="IZ52">
        <v>53</v>
      </c>
      <c r="JA52">
        <v>26</v>
      </c>
      <c r="JB52">
        <v>38</v>
      </c>
      <c r="JC52">
        <v>31</v>
      </c>
      <c r="JD52">
        <v>30</v>
      </c>
      <c r="JE52">
        <v>35</v>
      </c>
      <c r="JF52">
        <v>37</v>
      </c>
      <c r="JG52">
        <v>21</v>
      </c>
      <c r="JH52">
        <v>37</v>
      </c>
      <c r="JI52">
        <v>33</v>
      </c>
      <c r="JJ52">
        <v>42</v>
      </c>
      <c r="JK52">
        <v>21</v>
      </c>
      <c r="JL52">
        <v>32</v>
      </c>
      <c r="JM52">
        <v>29</v>
      </c>
      <c r="JN52">
        <v>28</v>
      </c>
      <c r="JO52">
        <v>23</v>
      </c>
      <c r="JP52">
        <v>35</v>
      </c>
      <c r="JQ52">
        <v>22</v>
      </c>
      <c r="JR52">
        <v>17</v>
      </c>
      <c r="JS52">
        <v>13</v>
      </c>
      <c r="JT52">
        <v>23</v>
      </c>
      <c r="JU52">
        <v>14</v>
      </c>
      <c r="JV52">
        <v>10</v>
      </c>
      <c r="JW52">
        <v>13</v>
      </c>
      <c r="JX52">
        <v>15</v>
      </c>
      <c r="JY52">
        <v>5</v>
      </c>
      <c r="JZ52">
        <v>4</v>
      </c>
      <c r="KA52">
        <v>5</v>
      </c>
      <c r="KB52">
        <v>4</v>
      </c>
      <c r="KC52">
        <v>4</v>
      </c>
      <c r="KD52">
        <v>1</v>
      </c>
      <c r="KE52">
        <v>1</v>
      </c>
      <c r="KF52">
        <v>1</v>
      </c>
      <c r="KG52">
        <v>1</v>
      </c>
      <c r="KH52">
        <v>0</v>
      </c>
      <c r="KI52">
        <v>0</v>
      </c>
      <c r="KJ52">
        <v>0</v>
      </c>
      <c r="KL52">
        <v>922</v>
      </c>
      <c r="KM52" t="s">
        <v>297</v>
      </c>
      <c r="KN52">
        <v>38</v>
      </c>
      <c r="KO52">
        <v>42</v>
      </c>
      <c r="KP52">
        <v>51</v>
      </c>
      <c r="KQ52">
        <v>52</v>
      </c>
      <c r="KR52">
        <v>39</v>
      </c>
      <c r="KS52">
        <v>64</v>
      </c>
      <c r="KT52">
        <v>70</v>
      </c>
      <c r="KU52">
        <v>63</v>
      </c>
      <c r="KV52">
        <v>66</v>
      </c>
      <c r="KW52">
        <v>76</v>
      </c>
      <c r="KX52">
        <v>76</v>
      </c>
      <c r="KY52">
        <v>53</v>
      </c>
      <c r="KZ52">
        <v>82</v>
      </c>
      <c r="LA52">
        <v>79</v>
      </c>
      <c r="LB52">
        <v>68</v>
      </c>
      <c r="LC52">
        <v>82</v>
      </c>
      <c r="LD52">
        <v>76</v>
      </c>
      <c r="LE52">
        <v>64</v>
      </c>
      <c r="LF52">
        <v>51</v>
      </c>
      <c r="LG52">
        <v>52</v>
      </c>
      <c r="LH52">
        <v>23</v>
      </c>
      <c r="LI52">
        <v>28</v>
      </c>
      <c r="LJ52">
        <v>26</v>
      </c>
      <c r="LK52">
        <v>22</v>
      </c>
      <c r="LL52">
        <v>20</v>
      </c>
      <c r="LM52">
        <v>25</v>
      </c>
      <c r="LN52">
        <v>23</v>
      </c>
      <c r="LO52">
        <v>25</v>
      </c>
      <c r="LP52">
        <v>18</v>
      </c>
      <c r="LQ52">
        <v>29</v>
      </c>
      <c r="LR52">
        <v>26</v>
      </c>
      <c r="LS52">
        <v>38</v>
      </c>
      <c r="LT52">
        <v>44</v>
      </c>
      <c r="LU52">
        <v>52</v>
      </c>
      <c r="LV52">
        <v>53</v>
      </c>
      <c r="LW52">
        <v>51</v>
      </c>
      <c r="LX52">
        <v>51</v>
      </c>
      <c r="LY52">
        <v>43</v>
      </c>
      <c r="LZ52">
        <v>65</v>
      </c>
      <c r="MA52">
        <v>62</v>
      </c>
      <c r="MB52">
        <v>67</v>
      </c>
      <c r="MC52">
        <v>77</v>
      </c>
      <c r="MD52">
        <v>81</v>
      </c>
      <c r="ME52">
        <v>59</v>
      </c>
      <c r="MF52">
        <v>59</v>
      </c>
      <c r="MG52">
        <v>64</v>
      </c>
      <c r="MH52">
        <v>74</v>
      </c>
      <c r="MI52">
        <v>72</v>
      </c>
      <c r="MJ52">
        <v>73</v>
      </c>
      <c r="MK52">
        <v>67</v>
      </c>
      <c r="ML52">
        <v>70</v>
      </c>
      <c r="MM52">
        <v>65</v>
      </c>
      <c r="MN52">
        <v>73</v>
      </c>
      <c r="MO52">
        <v>61</v>
      </c>
      <c r="MP52">
        <v>71</v>
      </c>
      <c r="MQ52">
        <v>77</v>
      </c>
      <c r="MR52">
        <v>59</v>
      </c>
      <c r="MS52">
        <v>59</v>
      </c>
      <c r="MT52">
        <v>64</v>
      </c>
      <c r="MU52">
        <v>55</v>
      </c>
      <c r="MV52">
        <v>50</v>
      </c>
      <c r="MW52">
        <v>61</v>
      </c>
      <c r="MX52">
        <v>59</v>
      </c>
      <c r="MY52">
        <v>51</v>
      </c>
      <c r="MZ52">
        <v>50</v>
      </c>
      <c r="NA52">
        <v>52</v>
      </c>
      <c r="NB52">
        <v>59</v>
      </c>
      <c r="NC52">
        <v>47</v>
      </c>
      <c r="ND52">
        <v>48</v>
      </c>
      <c r="NE52">
        <v>56</v>
      </c>
      <c r="NF52">
        <v>49</v>
      </c>
      <c r="NG52">
        <v>49</v>
      </c>
      <c r="NH52">
        <v>38</v>
      </c>
      <c r="NI52">
        <v>42</v>
      </c>
      <c r="NJ52">
        <v>23</v>
      </c>
      <c r="NK52">
        <v>27</v>
      </c>
      <c r="NL52">
        <v>28</v>
      </c>
      <c r="NM52">
        <v>25</v>
      </c>
      <c r="NN52">
        <v>24</v>
      </c>
      <c r="NO52">
        <v>29</v>
      </c>
      <c r="NP52">
        <v>18</v>
      </c>
      <c r="NQ52">
        <v>19</v>
      </c>
      <c r="NR52">
        <v>22</v>
      </c>
      <c r="NS52">
        <v>23</v>
      </c>
      <c r="NT52">
        <v>12</v>
      </c>
      <c r="NU52">
        <v>19</v>
      </c>
      <c r="NV52">
        <v>22</v>
      </c>
      <c r="NW52">
        <v>17</v>
      </c>
      <c r="NX52">
        <v>12</v>
      </c>
      <c r="NY52">
        <v>16</v>
      </c>
      <c r="NZ52">
        <v>6</v>
      </c>
      <c r="OA52">
        <v>5</v>
      </c>
      <c r="OB52">
        <v>6</v>
      </c>
      <c r="OC52">
        <v>4</v>
      </c>
      <c r="OD52">
        <v>4</v>
      </c>
      <c r="OE52">
        <v>2</v>
      </c>
      <c r="OF52">
        <v>0</v>
      </c>
      <c r="OG52">
        <v>3</v>
      </c>
      <c r="OH52">
        <v>0</v>
      </c>
      <c r="OI52">
        <v>0</v>
      </c>
      <c r="OJ52">
        <v>1</v>
      </c>
      <c r="OL52">
        <v>922</v>
      </c>
      <c r="OM52" t="s">
        <v>297</v>
      </c>
      <c r="ON52">
        <v>32</v>
      </c>
      <c r="OO52">
        <v>35</v>
      </c>
      <c r="OP52">
        <v>36</v>
      </c>
      <c r="OQ52">
        <v>36</v>
      </c>
      <c r="OR52">
        <v>36</v>
      </c>
      <c r="OS52">
        <v>38</v>
      </c>
      <c r="OT52">
        <v>39</v>
      </c>
      <c r="OU52">
        <v>41</v>
      </c>
      <c r="OV52">
        <v>40</v>
      </c>
      <c r="OW52">
        <v>38</v>
      </c>
      <c r="OX52">
        <v>42</v>
      </c>
      <c r="OY52">
        <v>40</v>
      </c>
      <c r="OZ52">
        <v>44</v>
      </c>
      <c r="PA52">
        <v>47</v>
      </c>
      <c r="PB52">
        <v>53</v>
      </c>
      <c r="PC52">
        <v>56</v>
      </c>
      <c r="PD52">
        <v>44</v>
      </c>
      <c r="PE52">
        <v>60</v>
      </c>
      <c r="PF52">
        <v>60</v>
      </c>
      <c r="PG52">
        <v>43</v>
      </c>
      <c r="PH52">
        <v>42</v>
      </c>
      <c r="PI52">
        <v>35</v>
      </c>
      <c r="PJ52">
        <v>33</v>
      </c>
      <c r="PK52">
        <v>26</v>
      </c>
      <c r="PL52">
        <v>29</v>
      </c>
      <c r="PM52">
        <v>30</v>
      </c>
      <c r="PN52">
        <v>29</v>
      </c>
      <c r="PO52">
        <v>29</v>
      </c>
      <c r="PP52">
        <v>31</v>
      </c>
      <c r="PQ52">
        <v>31</v>
      </c>
      <c r="PR52">
        <v>31</v>
      </c>
      <c r="PS52">
        <v>35</v>
      </c>
      <c r="PT52">
        <v>36</v>
      </c>
      <c r="PU52">
        <v>40</v>
      </c>
      <c r="PV52">
        <v>42</v>
      </c>
      <c r="PW52">
        <v>44</v>
      </c>
      <c r="PX52">
        <v>46</v>
      </c>
      <c r="PY52">
        <v>47</v>
      </c>
      <c r="PZ52">
        <v>48</v>
      </c>
      <c r="QA52">
        <v>48</v>
      </c>
      <c r="QB52">
        <v>45</v>
      </c>
      <c r="QC52">
        <v>49</v>
      </c>
      <c r="QD52">
        <v>49</v>
      </c>
      <c r="QE52">
        <v>51</v>
      </c>
      <c r="QF52">
        <v>54</v>
      </c>
      <c r="QG52">
        <v>59</v>
      </c>
      <c r="QH52">
        <v>61</v>
      </c>
      <c r="QI52">
        <v>61</v>
      </c>
      <c r="QJ52">
        <v>60</v>
      </c>
      <c r="QK52">
        <v>52</v>
      </c>
      <c r="QL52">
        <v>65</v>
      </c>
      <c r="QM52">
        <v>63</v>
      </c>
      <c r="QN52">
        <v>68</v>
      </c>
      <c r="QO52">
        <v>73</v>
      </c>
      <c r="QP52">
        <v>76</v>
      </c>
      <c r="QQ52">
        <v>61</v>
      </c>
      <c r="QR52">
        <v>61</v>
      </c>
      <c r="QS52">
        <v>60</v>
      </c>
      <c r="QT52">
        <v>67</v>
      </c>
      <c r="QU52">
        <v>66</v>
      </c>
      <c r="QV52">
        <v>68</v>
      </c>
      <c r="QW52">
        <v>64</v>
      </c>
      <c r="QX52">
        <v>66</v>
      </c>
      <c r="QY52">
        <v>61</v>
      </c>
      <c r="QZ52">
        <v>68</v>
      </c>
      <c r="RA52">
        <v>57</v>
      </c>
      <c r="RB52">
        <v>65</v>
      </c>
      <c r="RC52">
        <v>67</v>
      </c>
      <c r="RD52">
        <v>55</v>
      </c>
      <c r="RE52">
        <v>55</v>
      </c>
      <c r="RF52">
        <v>57</v>
      </c>
      <c r="RG52">
        <v>50</v>
      </c>
      <c r="RH52">
        <v>46</v>
      </c>
      <c r="RI52">
        <v>53</v>
      </c>
      <c r="RJ52">
        <v>51</v>
      </c>
      <c r="RK52">
        <v>44</v>
      </c>
      <c r="RL52">
        <v>42</v>
      </c>
      <c r="RM52">
        <v>44</v>
      </c>
      <c r="RN52">
        <v>47</v>
      </c>
      <c r="RO52">
        <v>40</v>
      </c>
      <c r="RP52">
        <v>38</v>
      </c>
      <c r="RQ52">
        <v>43</v>
      </c>
      <c r="RR52">
        <v>36</v>
      </c>
      <c r="RS52">
        <v>35</v>
      </c>
      <c r="RT52">
        <v>27</v>
      </c>
      <c r="RU52">
        <v>28</v>
      </c>
      <c r="RV52">
        <v>14</v>
      </c>
      <c r="RW52">
        <v>16</v>
      </c>
      <c r="RX52">
        <v>15</v>
      </c>
      <c r="RY52">
        <v>13</v>
      </c>
      <c r="RZ52">
        <v>10</v>
      </c>
      <c r="SA52">
        <v>11</v>
      </c>
      <c r="SB52">
        <v>6</v>
      </c>
      <c r="SC52">
        <v>4</v>
      </c>
      <c r="SD52">
        <v>6</v>
      </c>
      <c r="SE52">
        <v>4</v>
      </c>
      <c r="SF52">
        <v>1</v>
      </c>
      <c r="SG52">
        <v>2</v>
      </c>
      <c r="SH52">
        <v>2</v>
      </c>
      <c r="SI52">
        <v>1</v>
      </c>
      <c r="SJ52">
        <v>1</v>
      </c>
      <c r="SL52">
        <v>922</v>
      </c>
      <c r="SM52" t="s">
        <v>297</v>
      </c>
      <c r="SN52">
        <v>0</v>
      </c>
      <c r="SO52">
        <v>-5741.8620532665618</v>
      </c>
      <c r="SP52">
        <v>-12440.701115410899</v>
      </c>
      <c r="SQ52">
        <v>-20575.005690871869</v>
      </c>
      <c r="SR52">
        <v>-29666.28727521059</v>
      </c>
      <c r="SS52">
        <v>-38757.568859549327</v>
      </c>
      <c r="ST52">
        <v>-47848.850443888055</v>
      </c>
      <c r="SU52">
        <v>-55983.155019349004</v>
      </c>
      <c r="SV52">
        <v>-63160.482585932208</v>
      </c>
      <c r="SW52">
        <v>-70337.81015251542</v>
      </c>
      <c r="SX52">
        <v>-77515.137719098624</v>
      </c>
      <c r="SY52">
        <v>-83256.999772365176</v>
      </c>
      <c r="SZ52">
        <v>-89477.350330070622</v>
      </c>
      <c r="TA52">
        <v>0</v>
      </c>
      <c r="TB52">
        <v>-267573.42657342658</v>
      </c>
      <c r="TC52">
        <v>-429639.86013986013</v>
      </c>
      <c r="TD52">
        <v>-505905.5944055944</v>
      </c>
      <c r="TE52">
        <v>-635888.11188811192</v>
      </c>
      <c r="TF52">
        <v>-736629.37062937068</v>
      </c>
      <c r="TG52">
        <v>-783195.80419580429</v>
      </c>
      <c r="TH52">
        <v>-810695.80419580429</v>
      </c>
      <c r="TI52">
        <v>-819587.41258741263</v>
      </c>
      <c r="TJ52">
        <v>-819587.41258741263</v>
      </c>
      <c r="TK52">
        <v>-819587.41258741263</v>
      </c>
      <c r="TL52">
        <v>-819587.41258741263</v>
      </c>
      <c r="TM52">
        <v>-819587.41258741263</v>
      </c>
      <c r="TN52">
        <v>0</v>
      </c>
      <c r="TO52">
        <v>-131418.60465116275</v>
      </c>
      <c r="TP52">
        <v>-157702.3255813953</v>
      </c>
      <c r="TQ52">
        <v>-481868.21705426357</v>
      </c>
      <c r="TR52">
        <v>-727182.94573643408</v>
      </c>
      <c r="TS52">
        <v>-727182.94573643408</v>
      </c>
      <c r="TT52">
        <v>-990020.15503875958</v>
      </c>
      <c r="TU52">
        <v>-1244096.1240310075</v>
      </c>
      <c r="TV52">
        <v>-1463127.1317829455</v>
      </c>
      <c r="TW52">
        <v>-1647113.1782945734</v>
      </c>
      <c r="TX52">
        <v>-1892427.9069767441</v>
      </c>
      <c r="TY52">
        <v>-2102697.6744186045</v>
      </c>
      <c r="TZ52">
        <v>-2137742.6356589147</v>
      </c>
      <c r="UA52">
        <v>0</v>
      </c>
      <c r="UB52">
        <v>20529.509195928924</v>
      </c>
      <c r="UC52">
        <v>15303.401543789852</v>
      </c>
      <c r="UD52">
        <v>20414.798421400192</v>
      </c>
      <c r="UE52">
        <v>23361.256547782628</v>
      </c>
      <c r="UF52">
        <v>4845.7399699626949</v>
      </c>
      <c r="UG52">
        <v>1942.2776204690244</v>
      </c>
      <c r="UH52">
        <v>1546.3792658462107</v>
      </c>
      <c r="UI52">
        <v>-5596.7070029154183</v>
      </c>
      <c r="UJ52">
        <v>-15720.728155867841</v>
      </c>
      <c r="UK52">
        <v>-13703.112419650501</v>
      </c>
      <c r="UL52">
        <v>-19043.670829015664</v>
      </c>
      <c r="UM52">
        <v>-38385.244767352997</v>
      </c>
      <c r="UN52">
        <v>0</v>
      </c>
      <c r="UO52">
        <v>-6115.5790476089787</v>
      </c>
      <c r="UP52">
        <v>3821.6638711351479</v>
      </c>
      <c r="UQ52">
        <v>14351.929258509221</v>
      </c>
      <c r="UR52">
        <v>31672.131409919108</v>
      </c>
      <c r="US52">
        <v>38067.465800766062</v>
      </c>
      <c r="UT52">
        <v>55331.359146167051</v>
      </c>
      <c r="UU52">
        <v>72700.649884731669</v>
      </c>
      <c r="UV52">
        <v>89370.381247965823</v>
      </c>
      <c r="UW52">
        <v>110901.69227960141</v>
      </c>
      <c r="UX52">
        <v>132130.67144032428</v>
      </c>
      <c r="UY52">
        <v>157034.43008854936</v>
      </c>
      <c r="UZ52">
        <v>174772.82704754197</v>
      </c>
      <c r="VA52">
        <v>0</v>
      </c>
      <c r="VB52">
        <v>25691.895031334967</v>
      </c>
      <c r="VC52">
        <v>66831.63472897996</v>
      </c>
      <c r="VD52">
        <v>113591.3950782255</v>
      </c>
      <c r="VE52">
        <v>154706.48222931387</v>
      </c>
      <c r="VF52">
        <v>193877.57286706567</v>
      </c>
      <c r="VG52">
        <v>234051.76842662127</v>
      </c>
      <c r="VH52">
        <v>277346.37115758943</v>
      </c>
      <c r="VI52">
        <v>323483.39946545771</v>
      </c>
      <c r="VJ52">
        <v>373443.28017542878</v>
      </c>
      <c r="VK52">
        <v>425718.22517288686</v>
      </c>
      <c r="VL52">
        <v>471033.52880459948</v>
      </c>
      <c r="VM52">
        <v>497506.81172750733</v>
      </c>
      <c r="VN52">
        <v>0</v>
      </c>
      <c r="VO52">
        <v>-33184.69680759636</v>
      </c>
      <c r="VP52">
        <v>63525.997731558666</v>
      </c>
      <c r="VQ52">
        <v>146414.56672736595</v>
      </c>
      <c r="VR52">
        <v>233168.94619828864</v>
      </c>
      <c r="VS52">
        <v>283592.53191893117</v>
      </c>
      <c r="VT52">
        <v>427256.19398188998</v>
      </c>
      <c r="VU52">
        <v>520681.47027054359</v>
      </c>
      <c r="VV52">
        <v>607227.67639239412</v>
      </c>
      <c r="VW52">
        <v>739279.21890513715</v>
      </c>
      <c r="VX52">
        <v>827296.90497059235</v>
      </c>
      <c r="VY52">
        <v>917378.2491442007</v>
      </c>
      <c r="VZ52">
        <v>1050552.6433364647</v>
      </c>
      <c r="WA52">
        <v>0</v>
      </c>
      <c r="WB52">
        <v>-33306.301728905477</v>
      </c>
      <c r="WC52">
        <v>-65341.222318297383</v>
      </c>
      <c r="WD52">
        <v>-103902.53896272734</v>
      </c>
      <c r="WE52">
        <v>-122374.91869326454</v>
      </c>
      <c r="WF52">
        <v>-155900.91533615015</v>
      </c>
      <c r="WG52">
        <v>-182624.09251849208</v>
      </c>
      <c r="WH52">
        <v>-205107.62588439882</v>
      </c>
      <c r="WI52">
        <v>-228853.18356405062</v>
      </c>
      <c r="WJ52">
        <v>-251938.78682035409</v>
      </c>
      <c r="WK52">
        <v>-273855.15643543081</v>
      </c>
      <c r="WL52">
        <v>-280465.85099986359</v>
      </c>
      <c r="WM52">
        <v>-291840.26637311949</v>
      </c>
      <c r="WN52">
        <v>0</v>
      </c>
      <c r="WO52">
        <v>-431119.06663470285</v>
      </c>
      <c r="WP52">
        <v>-515641.41127950011</v>
      </c>
      <c r="WQ52">
        <v>-817478.66662795621</v>
      </c>
      <c r="WR52">
        <v>-1072203.447207717</v>
      </c>
      <c r="WS52">
        <v>-1138087.4900047786</v>
      </c>
      <c r="WT52">
        <v>-1285107.303021797</v>
      </c>
      <c r="WU52">
        <v>-1443607.8385518487</v>
      </c>
      <c r="WV52">
        <v>-1560243.460417439</v>
      </c>
      <c r="WW52">
        <v>-1581073.7246505558</v>
      </c>
      <c r="WX52">
        <v>-1691942.9245545326</v>
      </c>
      <c r="WY52">
        <v>-1759605.4005699123</v>
      </c>
      <c r="WZ52">
        <v>-1654200.627605356</v>
      </c>
      <c r="XA52">
        <v>922</v>
      </c>
      <c r="XB52" t="s">
        <v>297</v>
      </c>
      <c r="XC52">
        <v>0</v>
      </c>
      <c r="XD52">
        <v>0</v>
      </c>
      <c r="XE52">
        <v>0</v>
      </c>
      <c r="XF52">
        <v>0</v>
      </c>
      <c r="XG52">
        <v>0</v>
      </c>
      <c r="XH52">
        <v>0</v>
      </c>
      <c r="XI52">
        <v>0</v>
      </c>
      <c r="XJ52">
        <v>0</v>
      </c>
      <c r="XK52">
        <v>0</v>
      </c>
      <c r="XL52">
        <v>0</v>
      </c>
      <c r="XM52">
        <v>0</v>
      </c>
      <c r="XN52">
        <v>0</v>
      </c>
      <c r="XO52">
        <v>0</v>
      </c>
      <c r="XP52">
        <v>0</v>
      </c>
      <c r="XQ52">
        <v>0</v>
      </c>
      <c r="XR52">
        <v>0</v>
      </c>
      <c r="XS52">
        <v>0</v>
      </c>
      <c r="XT52">
        <v>0</v>
      </c>
      <c r="XU52">
        <v>0</v>
      </c>
      <c r="XV52">
        <v>0</v>
      </c>
      <c r="XW52">
        <v>0</v>
      </c>
      <c r="XX52">
        <v>0</v>
      </c>
      <c r="XY52">
        <v>0</v>
      </c>
      <c r="XZ52">
        <v>0</v>
      </c>
      <c r="YA52">
        <v>0</v>
      </c>
      <c r="YB52">
        <v>0</v>
      </c>
      <c r="YC52">
        <v>0</v>
      </c>
      <c r="YD52">
        <v>0</v>
      </c>
      <c r="YE52">
        <v>0</v>
      </c>
      <c r="YF52">
        <v>0</v>
      </c>
      <c r="YG52">
        <v>0</v>
      </c>
      <c r="YH52">
        <v>0</v>
      </c>
      <c r="YI52">
        <v>0</v>
      </c>
      <c r="YJ52">
        <v>0</v>
      </c>
      <c r="YK52">
        <v>0</v>
      </c>
      <c r="YL52">
        <v>0</v>
      </c>
      <c r="YM52">
        <v>0</v>
      </c>
      <c r="YN52">
        <v>0</v>
      </c>
      <c r="YO52">
        <v>0</v>
      </c>
      <c r="YP52">
        <v>0</v>
      </c>
      <c r="YQ52">
        <v>20529.509195928924</v>
      </c>
      <c r="YR52">
        <v>20529.509195928924</v>
      </c>
      <c r="YS52">
        <v>25640.906073539263</v>
      </c>
      <c r="YT52">
        <v>28587.3641999217</v>
      </c>
      <c r="YU52">
        <v>28587.3641999217</v>
      </c>
      <c r="YV52">
        <v>28587.3641999217</v>
      </c>
      <c r="YW52">
        <v>28587.3641999217</v>
      </c>
      <c r="YX52">
        <v>28587.3641999217</v>
      </c>
      <c r="YY52">
        <v>28587.3641999217</v>
      </c>
      <c r="YZ52">
        <v>30604.97993613904</v>
      </c>
      <c r="ZA52">
        <v>30604.97993613904</v>
      </c>
      <c r="ZB52">
        <v>30604.97993613904</v>
      </c>
      <c r="ZC52">
        <v>0</v>
      </c>
      <c r="ZD52">
        <v>0</v>
      </c>
      <c r="ZE52">
        <v>9937.2429187441267</v>
      </c>
      <c r="ZF52">
        <v>20467.508306118201</v>
      </c>
      <c r="ZG52">
        <v>37787.710457528083</v>
      </c>
      <c r="ZH52">
        <v>44183.044848375037</v>
      </c>
      <c r="ZI52">
        <v>61446.938193776026</v>
      </c>
      <c r="ZJ52">
        <v>78816.228932340644</v>
      </c>
      <c r="ZK52">
        <v>95485.960295574798</v>
      </c>
      <c r="ZL52">
        <v>117017.27132721039</v>
      </c>
      <c r="ZM52">
        <v>138246.25048793326</v>
      </c>
      <c r="ZN52">
        <v>163150.00913615833</v>
      </c>
      <c r="ZO52">
        <v>180888.40609515095</v>
      </c>
      <c r="ZP52">
        <v>0</v>
      </c>
      <c r="ZQ52">
        <v>25691.895031334967</v>
      </c>
      <c r="ZR52">
        <v>66831.63472897996</v>
      </c>
      <c r="ZS52">
        <v>113591.3950782255</v>
      </c>
      <c r="ZT52">
        <v>154706.48222931387</v>
      </c>
      <c r="ZU52">
        <v>193877.57286706567</v>
      </c>
      <c r="ZV52">
        <v>234051.76842662127</v>
      </c>
      <c r="ZW52">
        <v>277346.37115758943</v>
      </c>
      <c r="ZX52">
        <v>323483.39946545771</v>
      </c>
      <c r="ZY52">
        <v>373443.28017542878</v>
      </c>
      <c r="ZZ52">
        <v>425718.22517288686</v>
      </c>
      <c r="AAA52">
        <v>471033.52880459948</v>
      </c>
      <c r="AAB52">
        <v>497506.81172750733</v>
      </c>
      <c r="AAC52">
        <v>0</v>
      </c>
      <c r="AAD52">
        <v>0</v>
      </c>
      <c r="AAE52">
        <v>96710.694539155025</v>
      </c>
      <c r="AAF52">
        <v>179599.26353496232</v>
      </c>
      <c r="AAG52">
        <v>266353.64300588501</v>
      </c>
      <c r="AAH52">
        <v>316777.22872652754</v>
      </c>
      <c r="AAI52">
        <v>460440.89078948635</v>
      </c>
      <c r="AAJ52">
        <v>553866.16707813996</v>
      </c>
      <c r="AAK52">
        <v>640412.37319999048</v>
      </c>
      <c r="AAL52">
        <v>772463.91571273352</v>
      </c>
      <c r="AAM52">
        <v>860481.60177818872</v>
      </c>
      <c r="AAN52">
        <v>950562.94595179707</v>
      </c>
      <c r="AAO52">
        <v>1083737.340144061</v>
      </c>
      <c r="AAP52">
        <v>0</v>
      </c>
      <c r="AAQ52">
        <v>0</v>
      </c>
      <c r="AAR52">
        <v>0</v>
      </c>
      <c r="AAS52">
        <v>0</v>
      </c>
      <c r="AAT52">
        <v>0</v>
      </c>
      <c r="AAU52">
        <v>0</v>
      </c>
      <c r="AAV52">
        <v>0</v>
      </c>
      <c r="AAW52">
        <v>0</v>
      </c>
      <c r="AAX52">
        <v>0</v>
      </c>
      <c r="AAY52">
        <v>0</v>
      </c>
      <c r="AAZ52">
        <v>0</v>
      </c>
      <c r="ABA52">
        <v>0</v>
      </c>
      <c r="ABB52">
        <v>0</v>
      </c>
      <c r="ABC52">
        <v>0</v>
      </c>
      <c r="ABD52">
        <v>46221.404227263891</v>
      </c>
      <c r="ABE52">
        <v>194009.08138280804</v>
      </c>
      <c r="ABF52">
        <v>339299.07299284526</v>
      </c>
      <c r="ABG52">
        <v>487435.19989264867</v>
      </c>
      <c r="ABH52">
        <v>583425.21064188995</v>
      </c>
      <c r="ABI52">
        <v>784526.96160980535</v>
      </c>
      <c r="ABJ52">
        <v>938616.13136799168</v>
      </c>
      <c r="ABK52">
        <v>1087969.0971609447</v>
      </c>
      <c r="ABL52">
        <v>1291511.8314152944</v>
      </c>
      <c r="ABM52">
        <v>1455051.0573751479</v>
      </c>
      <c r="ABN52">
        <v>1615351.4638286941</v>
      </c>
      <c r="ABO52">
        <v>1792737.5379028583</v>
      </c>
      <c r="ABQ52">
        <v>922</v>
      </c>
      <c r="ABR52" t="s">
        <v>297</v>
      </c>
      <c r="ABS52">
        <v>0</v>
      </c>
      <c r="ABT52">
        <v>-4835.0576977976816</v>
      </c>
      <c r="ABU52">
        <v>-9942.4229960209123</v>
      </c>
      <c r="ABV52">
        <v>-17309.254400381869</v>
      </c>
      <c r="ABW52">
        <v>-25363.65715118697</v>
      </c>
      <c r="ABX52">
        <v>-32811.569664156363</v>
      </c>
      <c r="ABY52">
        <v>-41221.284009313604</v>
      </c>
      <c r="ABZ52">
        <v>-49003.581703913587</v>
      </c>
      <c r="ACA52">
        <v>-56036.278781491936</v>
      </c>
      <c r="ACB52">
        <v>-63078.028057235562</v>
      </c>
      <c r="ACC52">
        <v>-70565.521493352542</v>
      </c>
      <c r="ACD52">
        <v>-76744.964124277438</v>
      </c>
      <c r="ACE52">
        <v>-82840.242078068768</v>
      </c>
      <c r="ACG52">
        <v>922</v>
      </c>
      <c r="ACH52" t="s">
        <v>297</v>
      </c>
      <c r="ACI52">
        <v>1532</v>
      </c>
      <c r="ACJ52">
        <v>26143</v>
      </c>
      <c r="ACK52">
        <v>5.8600772673373366E-2</v>
      </c>
      <c r="ACM52">
        <v>922</v>
      </c>
      <c r="ACN52" t="s">
        <v>297</v>
      </c>
      <c r="ACO52">
        <v>60</v>
      </c>
      <c r="ACP52">
        <v>37</v>
      </c>
      <c r="ACQ52">
        <v>23</v>
      </c>
      <c r="ACR52">
        <v>48</v>
      </c>
      <c r="ACS52">
        <v>102</v>
      </c>
      <c r="ACT52">
        <v>91</v>
      </c>
      <c r="ACU52">
        <v>91</v>
      </c>
      <c r="ACV52">
        <v>63</v>
      </c>
      <c r="ACW52">
        <v>46</v>
      </c>
      <c r="ACX52">
        <v>31</v>
      </c>
      <c r="ACY52">
        <v>41</v>
      </c>
      <c r="ACZ52">
        <v>26</v>
      </c>
      <c r="ADA52">
        <v>14</v>
      </c>
      <c r="ADB52">
        <v>15</v>
      </c>
      <c r="ADC52">
        <v>8</v>
      </c>
      <c r="ADD52">
        <v>4</v>
      </c>
      <c r="ADF52">
        <v>922</v>
      </c>
      <c r="ADG52" t="s">
        <v>297</v>
      </c>
      <c r="ADH52">
        <v>48</v>
      </c>
      <c r="ADI52">
        <v>43</v>
      </c>
      <c r="ADJ52">
        <v>30</v>
      </c>
      <c r="ADK52">
        <v>138</v>
      </c>
      <c r="ADL52">
        <v>156</v>
      </c>
      <c r="ADM52">
        <v>60</v>
      </c>
      <c r="ADN52">
        <v>54</v>
      </c>
      <c r="ADO52">
        <v>63</v>
      </c>
      <c r="ADP52">
        <v>48</v>
      </c>
      <c r="ADQ52">
        <v>48</v>
      </c>
      <c r="ADR52">
        <v>49</v>
      </c>
      <c r="ADS52">
        <v>25</v>
      </c>
      <c r="ADT52">
        <v>24</v>
      </c>
      <c r="ADU52">
        <v>14</v>
      </c>
      <c r="ADV52">
        <v>10</v>
      </c>
      <c r="ADW52">
        <v>17</v>
      </c>
      <c r="ADY52">
        <v>922</v>
      </c>
      <c r="ADZ52" t="s">
        <v>297</v>
      </c>
      <c r="AEA52">
        <v>12</v>
      </c>
      <c r="AEB52">
        <v>-6</v>
      </c>
      <c r="AEC52">
        <v>-7</v>
      </c>
      <c r="AED52">
        <v>-90</v>
      </c>
      <c r="AEE52">
        <v>-54</v>
      </c>
      <c r="AEF52">
        <v>31</v>
      </c>
      <c r="AEG52">
        <v>37</v>
      </c>
      <c r="AEH52">
        <v>0</v>
      </c>
      <c r="AEI52">
        <v>-2</v>
      </c>
      <c r="AEJ52">
        <v>-17</v>
      </c>
      <c r="AEK52">
        <v>-8</v>
      </c>
      <c r="AEL52">
        <v>1</v>
      </c>
      <c r="AEM52">
        <v>-10</v>
      </c>
      <c r="AEN52">
        <v>1</v>
      </c>
      <c r="AEO52">
        <v>-2</v>
      </c>
      <c r="AEP52">
        <v>-13</v>
      </c>
      <c r="AER52">
        <v>922</v>
      </c>
      <c r="AES52" t="s">
        <v>297</v>
      </c>
      <c r="AET52">
        <v>6138.9483171204438</v>
      </c>
      <c r="AEU52">
        <v>6086.7970458026139</v>
      </c>
      <c r="AEV52">
        <v>7532.0610768103661</v>
      </c>
      <c r="AEW52">
        <v>3429.6281601428259</v>
      </c>
      <c r="AEX52">
        <v>-200.1532186711589</v>
      </c>
      <c r="AEY52">
        <v>1884.0683837414881</v>
      </c>
      <c r="AEZ52">
        <v>3817.8300466464366</v>
      </c>
      <c r="AFA52">
        <v>4827.7289887736679</v>
      </c>
      <c r="AFB52">
        <v>5473.8543080777181</v>
      </c>
      <c r="AFC52">
        <v>5732.8401365022946</v>
      </c>
      <c r="AFD52">
        <v>4875.8530658671925</v>
      </c>
      <c r="AFE52">
        <v>3918.4981652519632</v>
      </c>
      <c r="AFF52">
        <v>3813.2822825565077</v>
      </c>
      <c r="AFG52">
        <v>3312.5862759343668</v>
      </c>
      <c r="AFH52">
        <v>2579.1408088675694</v>
      </c>
      <c r="AFI52">
        <v>12949.235909048242</v>
      </c>
      <c r="AFK52">
        <v>922</v>
      </c>
      <c r="AFL52" t="s">
        <v>297</v>
      </c>
      <c r="AFM52">
        <v>12043.491198426249</v>
      </c>
      <c r="AFN52">
        <v>11147.016563828121</v>
      </c>
      <c r="AFO52">
        <v>11679.9029379655</v>
      </c>
      <c r="AFP52">
        <v>4865.3106353847643</v>
      </c>
      <c r="AFQ52">
        <v>2702.4217679006956</v>
      </c>
      <c r="AFR52">
        <v>2560.316504742801</v>
      </c>
      <c r="AFS52">
        <v>2560.316504742801</v>
      </c>
      <c r="AFT52">
        <v>2560.316504742801</v>
      </c>
      <c r="AFU52">
        <v>2560.316504742801</v>
      </c>
      <c r="AFV52">
        <v>2560.316504742801</v>
      </c>
      <c r="AFW52">
        <v>2773.188959791893</v>
      </c>
      <c r="AFX52">
        <v>2773.188959791893</v>
      </c>
      <c r="AFY52">
        <v>2773.188959791893</v>
      </c>
      <c r="AFZ52">
        <v>5230.5672488168448</v>
      </c>
      <c r="AGA52">
        <v>5230.5672488168448</v>
      </c>
      <c r="AGB52">
        <v>15064.408992916466</v>
      </c>
      <c r="AGD52">
        <v>922</v>
      </c>
      <c r="AGE52" t="s">
        <v>297</v>
      </c>
      <c r="AGF52">
        <v>-5904.5428813058052</v>
      </c>
      <c r="AGG52">
        <v>-5060.2195180255076</v>
      </c>
      <c r="AGH52">
        <v>-4147.8418611551342</v>
      </c>
      <c r="AGI52">
        <v>-1435.6824752419384</v>
      </c>
      <c r="AGJ52">
        <v>-2902.5749865718544</v>
      </c>
      <c r="AGK52">
        <v>-676.24812100131294</v>
      </c>
      <c r="AGL52">
        <v>1257.5135419036355</v>
      </c>
      <c r="AGM52">
        <v>2267.4124840308668</v>
      </c>
      <c r="AGN52">
        <v>2913.537803334917</v>
      </c>
      <c r="AGO52">
        <v>3172.5236317594936</v>
      </c>
      <c r="AGP52">
        <v>2102.6641060752995</v>
      </c>
      <c r="AGQ52">
        <v>1145.3092054600702</v>
      </c>
      <c r="AGR52">
        <v>1040.0933227646146</v>
      </c>
      <c r="AGS52">
        <v>-1917.980972882478</v>
      </c>
      <c r="AGT52">
        <v>-2651.4264399492754</v>
      </c>
      <c r="AGU52">
        <v>-2115.1730838682233</v>
      </c>
    </row>
    <row r="53" spans="1:879" x14ac:dyDescent="0.25">
      <c r="A53">
        <v>21</v>
      </c>
      <c r="B53">
        <v>936</v>
      </c>
      <c r="C53" t="s">
        <v>298</v>
      </c>
      <c r="D53">
        <v>38</v>
      </c>
      <c r="E53">
        <v>35</v>
      </c>
      <c r="F53">
        <v>34</v>
      </c>
      <c r="G53">
        <v>33</v>
      </c>
      <c r="H53">
        <v>33</v>
      </c>
      <c r="I53">
        <v>32</v>
      </c>
      <c r="J53">
        <v>31</v>
      </c>
      <c r="K53">
        <v>31</v>
      </c>
      <c r="L53">
        <v>31</v>
      </c>
      <c r="M53">
        <v>30</v>
      </c>
      <c r="N53">
        <v>30</v>
      </c>
      <c r="O53">
        <v>30</v>
      </c>
      <c r="P53">
        <v>29</v>
      </c>
      <c r="R53">
        <v>936</v>
      </c>
      <c r="S53" t="s">
        <v>298</v>
      </c>
      <c r="T53">
        <v>236</v>
      </c>
      <c r="U53">
        <v>213</v>
      </c>
      <c r="V53">
        <v>202</v>
      </c>
      <c r="W53">
        <v>190</v>
      </c>
      <c r="X53">
        <v>176</v>
      </c>
      <c r="Y53">
        <v>172</v>
      </c>
      <c r="Z53">
        <v>167</v>
      </c>
      <c r="AA53">
        <v>165</v>
      </c>
      <c r="AB53">
        <v>161</v>
      </c>
      <c r="AC53">
        <v>160</v>
      </c>
      <c r="AD53">
        <v>158</v>
      </c>
      <c r="AE53">
        <v>156</v>
      </c>
      <c r="AF53">
        <v>155</v>
      </c>
      <c r="AH53">
        <v>936</v>
      </c>
      <c r="AI53" t="s">
        <v>298</v>
      </c>
      <c r="AJ53">
        <v>54</v>
      </c>
      <c r="AK53">
        <v>58</v>
      </c>
      <c r="AL53">
        <v>44</v>
      </c>
      <c r="AM53">
        <v>45</v>
      </c>
      <c r="AN53">
        <v>47</v>
      </c>
      <c r="AO53">
        <v>37</v>
      </c>
      <c r="AP53">
        <v>38</v>
      </c>
      <c r="AQ53">
        <v>34</v>
      </c>
      <c r="AR53">
        <v>35</v>
      </c>
      <c r="AS53">
        <v>33</v>
      </c>
      <c r="AT53">
        <v>33</v>
      </c>
      <c r="AU53">
        <v>33</v>
      </c>
      <c r="AV53">
        <v>33</v>
      </c>
      <c r="AX53">
        <v>936</v>
      </c>
      <c r="AY53" t="s">
        <v>298</v>
      </c>
      <c r="AZ53">
        <v>371</v>
      </c>
      <c r="BA53">
        <v>356</v>
      </c>
      <c r="BB53">
        <v>354</v>
      </c>
      <c r="BC53">
        <v>345</v>
      </c>
      <c r="BD53">
        <v>317</v>
      </c>
      <c r="BE53">
        <v>305</v>
      </c>
      <c r="BF53">
        <v>283</v>
      </c>
      <c r="BG53">
        <v>267</v>
      </c>
      <c r="BH53">
        <v>244</v>
      </c>
      <c r="BI53">
        <v>234</v>
      </c>
      <c r="BJ53">
        <v>222</v>
      </c>
      <c r="BK53">
        <v>209</v>
      </c>
      <c r="BL53">
        <v>205</v>
      </c>
      <c r="BN53">
        <v>936</v>
      </c>
      <c r="BO53" t="s">
        <v>298</v>
      </c>
      <c r="BP53">
        <v>202</v>
      </c>
      <c r="BQ53">
        <v>196</v>
      </c>
      <c r="BR53">
        <v>190</v>
      </c>
      <c r="BS53">
        <v>180</v>
      </c>
      <c r="BT53">
        <v>182</v>
      </c>
      <c r="BU53">
        <v>182</v>
      </c>
      <c r="BV53">
        <v>188</v>
      </c>
      <c r="BW53">
        <v>171</v>
      </c>
      <c r="BX53">
        <v>170</v>
      </c>
      <c r="BY53">
        <v>156</v>
      </c>
      <c r="BZ53">
        <v>149</v>
      </c>
      <c r="CA53">
        <v>137</v>
      </c>
      <c r="CB53">
        <v>129</v>
      </c>
      <c r="CD53">
        <v>936</v>
      </c>
      <c r="CE53" t="s">
        <v>298</v>
      </c>
      <c r="CF53">
        <v>195</v>
      </c>
      <c r="CG53">
        <v>203</v>
      </c>
      <c r="CH53">
        <v>197</v>
      </c>
      <c r="CI53">
        <v>190</v>
      </c>
      <c r="CJ53">
        <v>186</v>
      </c>
      <c r="CK53">
        <v>180</v>
      </c>
      <c r="CL53">
        <v>170</v>
      </c>
      <c r="CM53">
        <v>174</v>
      </c>
      <c r="CN53">
        <v>174</v>
      </c>
      <c r="CO53">
        <v>179</v>
      </c>
      <c r="CP53">
        <v>165</v>
      </c>
      <c r="CQ53">
        <v>164</v>
      </c>
      <c r="CR53">
        <v>152</v>
      </c>
      <c r="CT53">
        <v>936</v>
      </c>
      <c r="CU53" t="s">
        <v>298</v>
      </c>
      <c r="CV53">
        <v>230</v>
      </c>
      <c r="CW53">
        <v>218</v>
      </c>
      <c r="CX53">
        <v>214</v>
      </c>
      <c r="CY53">
        <v>214</v>
      </c>
      <c r="CZ53">
        <v>218</v>
      </c>
      <c r="DA53">
        <v>212</v>
      </c>
      <c r="DB53">
        <v>209</v>
      </c>
      <c r="DC53">
        <v>210</v>
      </c>
      <c r="DD53">
        <v>205</v>
      </c>
      <c r="DE53">
        <v>198</v>
      </c>
      <c r="DF53">
        <v>204</v>
      </c>
      <c r="DG53">
        <v>205</v>
      </c>
      <c r="DH53">
        <v>204</v>
      </c>
      <c r="DJ53">
        <v>936</v>
      </c>
      <c r="DK53" t="s">
        <v>298</v>
      </c>
      <c r="DL53">
        <v>3034</v>
      </c>
      <c r="DM53">
        <v>2926</v>
      </c>
      <c r="DN53">
        <v>2834</v>
      </c>
      <c r="DO53">
        <v>2766</v>
      </c>
      <c r="DP53">
        <v>2696</v>
      </c>
      <c r="DQ53">
        <v>2651</v>
      </c>
      <c r="DR53">
        <v>2598</v>
      </c>
      <c r="DS53">
        <v>2534</v>
      </c>
      <c r="DT53">
        <v>2461</v>
      </c>
      <c r="DU53">
        <v>2419</v>
      </c>
      <c r="DV53">
        <v>2363</v>
      </c>
      <c r="DW53">
        <v>2318</v>
      </c>
      <c r="DX53">
        <v>2273</v>
      </c>
      <c r="DZ53">
        <v>936</v>
      </c>
      <c r="EA53" t="s">
        <v>298</v>
      </c>
      <c r="EB53">
        <v>1277</v>
      </c>
      <c r="EC53">
        <v>1303</v>
      </c>
      <c r="ED53">
        <v>1316</v>
      </c>
      <c r="EE53">
        <v>1268</v>
      </c>
      <c r="EF53">
        <v>1212</v>
      </c>
      <c r="EG53">
        <v>1150</v>
      </c>
      <c r="EH53">
        <v>1113</v>
      </c>
      <c r="EI53">
        <v>1091</v>
      </c>
      <c r="EJ53">
        <v>1082</v>
      </c>
      <c r="EK53">
        <v>1057</v>
      </c>
      <c r="EL53">
        <v>1045</v>
      </c>
      <c r="EM53">
        <v>1011</v>
      </c>
      <c r="EN53">
        <v>989</v>
      </c>
      <c r="EP53">
        <v>936</v>
      </c>
      <c r="EQ53" t="s">
        <v>298</v>
      </c>
      <c r="ER53">
        <v>732</v>
      </c>
      <c r="ES53">
        <v>737</v>
      </c>
      <c r="ET53">
        <v>739</v>
      </c>
      <c r="EU53">
        <v>789</v>
      </c>
      <c r="EV53">
        <v>836</v>
      </c>
      <c r="EW53">
        <v>886</v>
      </c>
      <c r="EX53">
        <v>922</v>
      </c>
      <c r="EY53">
        <v>963</v>
      </c>
      <c r="EZ53">
        <v>989</v>
      </c>
      <c r="FA53">
        <v>1009</v>
      </c>
      <c r="FB53">
        <v>1016</v>
      </c>
      <c r="FC53">
        <v>1038</v>
      </c>
      <c r="FD53">
        <v>1048</v>
      </c>
      <c r="FF53">
        <v>936</v>
      </c>
      <c r="FG53" t="s">
        <v>298</v>
      </c>
      <c r="FH53">
        <v>370</v>
      </c>
      <c r="FI53">
        <v>375</v>
      </c>
      <c r="FJ53">
        <v>384</v>
      </c>
      <c r="FK53">
        <v>382</v>
      </c>
      <c r="FL53">
        <v>396</v>
      </c>
      <c r="FM53">
        <v>393</v>
      </c>
      <c r="FN53">
        <v>388</v>
      </c>
      <c r="FO53">
        <v>378</v>
      </c>
      <c r="FP53">
        <v>380</v>
      </c>
      <c r="FQ53">
        <v>379</v>
      </c>
      <c r="FR53">
        <v>393</v>
      </c>
      <c r="FS53">
        <v>403</v>
      </c>
      <c r="FT53">
        <v>416</v>
      </c>
      <c r="FV53">
        <v>936</v>
      </c>
      <c r="FW53" t="s">
        <v>298</v>
      </c>
      <c r="FX53">
        <v>6739</v>
      </c>
      <c r="FY53">
        <v>6620</v>
      </c>
      <c r="FZ53">
        <v>6508</v>
      </c>
      <c r="GA53">
        <v>6402</v>
      </c>
      <c r="GB53">
        <v>6299</v>
      </c>
      <c r="GC53">
        <v>6200</v>
      </c>
      <c r="GD53">
        <v>6107</v>
      </c>
      <c r="GE53">
        <v>6018</v>
      </c>
      <c r="GF53">
        <v>5932</v>
      </c>
      <c r="GG53">
        <v>5854</v>
      </c>
      <c r="GH53">
        <v>5778</v>
      </c>
      <c r="GI53">
        <v>5704</v>
      </c>
      <c r="GJ53">
        <v>5633</v>
      </c>
      <c r="GL53">
        <v>936</v>
      </c>
      <c r="GM53" t="s">
        <v>298</v>
      </c>
      <c r="GN53">
        <v>67</v>
      </c>
      <c r="GO53">
        <v>51</v>
      </c>
      <c r="GP53">
        <v>60</v>
      </c>
      <c r="GQ53">
        <v>63</v>
      </c>
      <c r="GR53">
        <v>70</v>
      </c>
      <c r="GS53">
        <v>62</v>
      </c>
      <c r="GT53">
        <v>74</v>
      </c>
      <c r="GU53">
        <v>68</v>
      </c>
      <c r="GV53">
        <v>71</v>
      </c>
      <c r="GW53">
        <v>63</v>
      </c>
      <c r="GX53">
        <v>71</v>
      </c>
      <c r="GY53">
        <v>72</v>
      </c>
      <c r="GZ53">
        <v>72</v>
      </c>
      <c r="HA53">
        <v>68</v>
      </c>
      <c r="HB53">
        <v>81</v>
      </c>
      <c r="HC53">
        <v>87</v>
      </c>
      <c r="HD53">
        <v>81</v>
      </c>
      <c r="HE53">
        <v>85</v>
      </c>
      <c r="HF53">
        <v>81</v>
      </c>
      <c r="HG53">
        <v>107</v>
      </c>
      <c r="HH53">
        <v>90</v>
      </c>
      <c r="HI53">
        <v>79</v>
      </c>
      <c r="HJ53">
        <v>52</v>
      </c>
      <c r="HK53">
        <v>64</v>
      </c>
      <c r="HL53">
        <v>58</v>
      </c>
      <c r="HM53">
        <v>73</v>
      </c>
      <c r="HN53">
        <v>60</v>
      </c>
      <c r="HO53">
        <v>55</v>
      </c>
      <c r="HP53">
        <v>63</v>
      </c>
      <c r="HQ53">
        <v>68</v>
      </c>
      <c r="HR53">
        <v>55</v>
      </c>
      <c r="HS53">
        <v>51</v>
      </c>
      <c r="HT53">
        <v>53</v>
      </c>
      <c r="HU53">
        <v>68</v>
      </c>
      <c r="HV53">
        <v>79</v>
      </c>
      <c r="HW53">
        <v>70</v>
      </c>
      <c r="HX53">
        <v>66</v>
      </c>
      <c r="HY53">
        <v>56</v>
      </c>
      <c r="HZ53">
        <v>83</v>
      </c>
      <c r="IA53">
        <v>75</v>
      </c>
      <c r="IB53">
        <v>68</v>
      </c>
      <c r="IC53">
        <v>86</v>
      </c>
      <c r="ID53">
        <v>63</v>
      </c>
      <c r="IE53">
        <v>96</v>
      </c>
      <c r="IF53">
        <v>97</v>
      </c>
      <c r="IG53">
        <v>99</v>
      </c>
      <c r="IH53">
        <v>105</v>
      </c>
      <c r="II53">
        <v>97</v>
      </c>
      <c r="IJ53">
        <v>125</v>
      </c>
      <c r="IK53">
        <v>104</v>
      </c>
      <c r="IL53">
        <v>91</v>
      </c>
      <c r="IM53">
        <v>95</v>
      </c>
      <c r="IN53">
        <v>102</v>
      </c>
      <c r="IO53">
        <v>121</v>
      </c>
      <c r="IP53">
        <v>126</v>
      </c>
      <c r="IQ53">
        <v>135</v>
      </c>
      <c r="IR53">
        <v>129</v>
      </c>
      <c r="IS53">
        <v>130</v>
      </c>
      <c r="IT53">
        <v>135</v>
      </c>
      <c r="IU53">
        <v>136</v>
      </c>
      <c r="IV53">
        <v>147</v>
      </c>
      <c r="IW53">
        <v>156</v>
      </c>
      <c r="IX53">
        <v>166</v>
      </c>
      <c r="IY53">
        <v>162</v>
      </c>
      <c r="IZ53">
        <v>117</v>
      </c>
      <c r="JA53">
        <v>107</v>
      </c>
      <c r="JB53">
        <v>111</v>
      </c>
      <c r="JC53">
        <v>87</v>
      </c>
      <c r="JD53">
        <v>97</v>
      </c>
      <c r="JE53">
        <v>78</v>
      </c>
      <c r="JF53">
        <v>84</v>
      </c>
      <c r="JG53">
        <v>96</v>
      </c>
      <c r="JH53">
        <v>106</v>
      </c>
      <c r="JI53">
        <v>92</v>
      </c>
      <c r="JJ53">
        <v>90</v>
      </c>
      <c r="JK53">
        <v>85</v>
      </c>
      <c r="JL53">
        <v>78</v>
      </c>
      <c r="JM53">
        <v>78</v>
      </c>
      <c r="JN53">
        <v>77</v>
      </c>
      <c r="JO53">
        <v>82</v>
      </c>
      <c r="JP53">
        <v>82</v>
      </c>
      <c r="JQ53">
        <v>73</v>
      </c>
      <c r="JR53">
        <v>69</v>
      </c>
      <c r="JS53">
        <v>56</v>
      </c>
      <c r="JT53">
        <v>62</v>
      </c>
      <c r="JU53">
        <v>58</v>
      </c>
      <c r="JV53">
        <v>49</v>
      </c>
      <c r="JW53">
        <v>35</v>
      </c>
      <c r="JX53">
        <v>26</v>
      </c>
      <c r="JY53">
        <v>26</v>
      </c>
      <c r="JZ53">
        <v>10</v>
      </c>
      <c r="KA53">
        <v>14</v>
      </c>
      <c r="KB53">
        <v>11</v>
      </c>
      <c r="KC53">
        <v>10</v>
      </c>
      <c r="KD53">
        <v>7</v>
      </c>
      <c r="KE53">
        <v>10</v>
      </c>
      <c r="KF53">
        <v>1</v>
      </c>
      <c r="KG53">
        <v>1</v>
      </c>
      <c r="KH53">
        <v>0</v>
      </c>
      <c r="KI53">
        <v>4</v>
      </c>
      <c r="KJ53">
        <v>0</v>
      </c>
      <c r="KL53">
        <v>936</v>
      </c>
      <c r="KM53" t="s">
        <v>298</v>
      </c>
      <c r="KN53">
        <v>38</v>
      </c>
      <c r="KO53">
        <v>37</v>
      </c>
      <c r="KP53">
        <v>49</v>
      </c>
      <c r="KQ53">
        <v>46</v>
      </c>
      <c r="KR53">
        <v>44</v>
      </c>
      <c r="KS53">
        <v>60</v>
      </c>
      <c r="KT53">
        <v>54</v>
      </c>
      <c r="KU53">
        <v>59</v>
      </c>
      <c r="KV53">
        <v>58</v>
      </c>
      <c r="KW53">
        <v>73</v>
      </c>
      <c r="KX53">
        <v>52</v>
      </c>
      <c r="KY53">
        <v>60</v>
      </c>
      <c r="KZ53">
        <v>69</v>
      </c>
      <c r="LA53">
        <v>63</v>
      </c>
      <c r="LB53">
        <v>64</v>
      </c>
      <c r="LC53">
        <v>75</v>
      </c>
      <c r="LD53">
        <v>67</v>
      </c>
      <c r="LE53">
        <v>68</v>
      </c>
      <c r="LF53">
        <v>60</v>
      </c>
      <c r="LG53">
        <v>64</v>
      </c>
      <c r="LH53">
        <v>46</v>
      </c>
      <c r="LI53">
        <v>37</v>
      </c>
      <c r="LJ53">
        <v>42</v>
      </c>
      <c r="LK53">
        <v>41</v>
      </c>
      <c r="LL53">
        <v>44</v>
      </c>
      <c r="LM53">
        <v>43</v>
      </c>
      <c r="LN53">
        <v>40</v>
      </c>
      <c r="LO53">
        <v>28</v>
      </c>
      <c r="LP53">
        <v>54</v>
      </c>
      <c r="LQ53">
        <v>56</v>
      </c>
      <c r="LR53">
        <v>54</v>
      </c>
      <c r="LS53">
        <v>39</v>
      </c>
      <c r="LT53">
        <v>58</v>
      </c>
      <c r="LU53">
        <v>58</v>
      </c>
      <c r="LV53">
        <v>66</v>
      </c>
      <c r="LW53">
        <v>51</v>
      </c>
      <c r="LX53">
        <v>49</v>
      </c>
      <c r="LY53">
        <v>57</v>
      </c>
      <c r="LZ53">
        <v>54</v>
      </c>
      <c r="MA53">
        <v>48</v>
      </c>
      <c r="MB53">
        <v>52</v>
      </c>
      <c r="MC53">
        <v>54</v>
      </c>
      <c r="MD53">
        <v>69</v>
      </c>
      <c r="ME53">
        <v>80</v>
      </c>
      <c r="MF53">
        <v>69</v>
      </c>
      <c r="MG53">
        <v>75</v>
      </c>
      <c r="MH53">
        <v>64</v>
      </c>
      <c r="MI53">
        <v>75</v>
      </c>
      <c r="MJ53">
        <v>79</v>
      </c>
      <c r="MK53">
        <v>70</v>
      </c>
      <c r="ML53">
        <v>93</v>
      </c>
      <c r="MM53">
        <v>70</v>
      </c>
      <c r="MN53">
        <v>100</v>
      </c>
      <c r="MO53">
        <v>100</v>
      </c>
      <c r="MP53">
        <v>96</v>
      </c>
      <c r="MQ53">
        <v>108</v>
      </c>
      <c r="MR53">
        <v>89</v>
      </c>
      <c r="MS53">
        <v>123</v>
      </c>
      <c r="MT53">
        <v>110</v>
      </c>
      <c r="MU53">
        <v>93</v>
      </c>
      <c r="MV53">
        <v>85</v>
      </c>
      <c r="MW53">
        <v>109</v>
      </c>
      <c r="MX53">
        <v>103</v>
      </c>
      <c r="MY53">
        <v>129</v>
      </c>
      <c r="MZ53">
        <v>140</v>
      </c>
      <c r="NA53">
        <v>122</v>
      </c>
      <c r="NB53">
        <v>121</v>
      </c>
      <c r="NC53">
        <v>132</v>
      </c>
      <c r="ND53">
        <v>132</v>
      </c>
      <c r="NE53">
        <v>130</v>
      </c>
      <c r="NF53">
        <v>147</v>
      </c>
      <c r="NG53">
        <v>159</v>
      </c>
      <c r="NH53">
        <v>139</v>
      </c>
      <c r="NI53">
        <v>100</v>
      </c>
      <c r="NJ53">
        <v>95</v>
      </c>
      <c r="NK53">
        <v>98</v>
      </c>
      <c r="NL53">
        <v>75</v>
      </c>
      <c r="NM53">
        <v>79</v>
      </c>
      <c r="NN53">
        <v>62</v>
      </c>
      <c r="NO53">
        <v>68</v>
      </c>
      <c r="NP53">
        <v>68</v>
      </c>
      <c r="NQ53">
        <v>87</v>
      </c>
      <c r="NR53">
        <v>63</v>
      </c>
      <c r="NS53">
        <v>70</v>
      </c>
      <c r="NT53">
        <v>62</v>
      </c>
      <c r="NU53">
        <v>58</v>
      </c>
      <c r="NV53">
        <v>47</v>
      </c>
      <c r="NW53">
        <v>47</v>
      </c>
      <c r="NX53">
        <v>43</v>
      </c>
      <c r="NY53">
        <v>45</v>
      </c>
      <c r="NZ53">
        <v>31</v>
      </c>
      <c r="OA53">
        <v>25</v>
      </c>
      <c r="OB53">
        <v>14</v>
      </c>
      <c r="OC53">
        <v>22</v>
      </c>
      <c r="OD53">
        <v>14</v>
      </c>
      <c r="OE53">
        <v>7</v>
      </c>
      <c r="OF53">
        <v>10</v>
      </c>
      <c r="OG53">
        <v>1</v>
      </c>
      <c r="OH53">
        <v>5</v>
      </c>
      <c r="OI53">
        <v>0</v>
      </c>
      <c r="OJ53">
        <v>1</v>
      </c>
      <c r="OL53">
        <v>936</v>
      </c>
      <c r="OM53" t="s">
        <v>298</v>
      </c>
      <c r="ON53">
        <v>29</v>
      </c>
      <c r="OO53">
        <v>30</v>
      </c>
      <c r="OP53">
        <v>32</v>
      </c>
      <c r="OQ53">
        <v>31</v>
      </c>
      <c r="OR53">
        <v>31</v>
      </c>
      <c r="OS53">
        <v>31</v>
      </c>
      <c r="OT53">
        <v>33</v>
      </c>
      <c r="OU53">
        <v>31</v>
      </c>
      <c r="OV53">
        <v>33</v>
      </c>
      <c r="OW53">
        <v>33</v>
      </c>
      <c r="OX53">
        <v>34</v>
      </c>
      <c r="OY53">
        <v>36</v>
      </c>
      <c r="OZ53">
        <v>38</v>
      </c>
      <c r="PA53">
        <v>38</v>
      </c>
      <c r="PB53">
        <v>45</v>
      </c>
      <c r="PC53">
        <v>46</v>
      </c>
      <c r="PD53">
        <v>44</v>
      </c>
      <c r="PE53">
        <v>57</v>
      </c>
      <c r="PF53">
        <v>51</v>
      </c>
      <c r="PG53">
        <v>50</v>
      </c>
      <c r="PH53">
        <v>42</v>
      </c>
      <c r="PI53">
        <v>41</v>
      </c>
      <c r="PJ53">
        <v>34</v>
      </c>
      <c r="PK53">
        <v>37</v>
      </c>
      <c r="PL53">
        <v>38</v>
      </c>
      <c r="PM53">
        <v>36</v>
      </c>
      <c r="PN53">
        <v>39</v>
      </c>
      <c r="PO53">
        <v>38</v>
      </c>
      <c r="PP53">
        <v>37</v>
      </c>
      <c r="PQ53">
        <v>36</v>
      </c>
      <c r="PR53">
        <v>38</v>
      </c>
      <c r="PS53">
        <v>39</v>
      </c>
      <c r="PT53">
        <v>40</v>
      </c>
      <c r="PU53">
        <v>42</v>
      </c>
      <c r="PV53">
        <v>43</v>
      </c>
      <c r="PW53">
        <v>43</v>
      </c>
      <c r="PX53">
        <v>45</v>
      </c>
      <c r="PY53">
        <v>46</v>
      </c>
      <c r="PZ53">
        <v>44</v>
      </c>
      <c r="QA53">
        <v>41</v>
      </c>
      <c r="QB53">
        <v>51</v>
      </c>
      <c r="QC53">
        <v>52</v>
      </c>
      <c r="QD53">
        <v>53</v>
      </c>
      <c r="QE53">
        <v>44</v>
      </c>
      <c r="QF53">
        <v>54</v>
      </c>
      <c r="QG53">
        <v>56</v>
      </c>
      <c r="QH53">
        <v>62</v>
      </c>
      <c r="QI53">
        <v>54</v>
      </c>
      <c r="QJ53">
        <v>52</v>
      </c>
      <c r="QK53">
        <v>59</v>
      </c>
      <c r="QL53">
        <v>57</v>
      </c>
      <c r="QM53">
        <v>55</v>
      </c>
      <c r="QN53">
        <v>58</v>
      </c>
      <c r="QO53">
        <v>59</v>
      </c>
      <c r="QP53">
        <v>72</v>
      </c>
      <c r="QQ53">
        <v>79</v>
      </c>
      <c r="QR53">
        <v>71</v>
      </c>
      <c r="QS53">
        <v>73</v>
      </c>
      <c r="QT53">
        <v>67</v>
      </c>
      <c r="QU53">
        <v>76</v>
      </c>
      <c r="QV53">
        <v>79</v>
      </c>
      <c r="QW53">
        <v>76</v>
      </c>
      <c r="QX53">
        <v>92</v>
      </c>
      <c r="QY53">
        <v>77</v>
      </c>
      <c r="QZ53">
        <v>100</v>
      </c>
      <c r="RA53">
        <v>100</v>
      </c>
      <c r="RB53">
        <v>98</v>
      </c>
      <c r="RC53">
        <v>107</v>
      </c>
      <c r="RD53">
        <v>91</v>
      </c>
      <c r="RE53">
        <v>117</v>
      </c>
      <c r="RF53">
        <v>105</v>
      </c>
      <c r="RG53">
        <v>92</v>
      </c>
      <c r="RH53">
        <v>82</v>
      </c>
      <c r="RI53">
        <v>101</v>
      </c>
      <c r="RJ53">
        <v>96</v>
      </c>
      <c r="RK53">
        <v>110</v>
      </c>
      <c r="RL53">
        <v>118</v>
      </c>
      <c r="RM53">
        <v>102</v>
      </c>
      <c r="RN53">
        <v>99</v>
      </c>
      <c r="RO53">
        <v>104</v>
      </c>
      <c r="RP53">
        <v>103</v>
      </c>
      <c r="RQ53">
        <v>99</v>
      </c>
      <c r="RR53">
        <v>108</v>
      </c>
      <c r="RS53">
        <v>112</v>
      </c>
      <c r="RT53">
        <v>93</v>
      </c>
      <c r="RU53">
        <v>66</v>
      </c>
      <c r="RV53">
        <v>60</v>
      </c>
      <c r="RW53">
        <v>57</v>
      </c>
      <c r="RX53">
        <v>39</v>
      </c>
      <c r="RY53">
        <v>40</v>
      </c>
      <c r="RZ53">
        <v>27</v>
      </c>
      <c r="SA53">
        <v>26</v>
      </c>
      <c r="SB53">
        <v>23</v>
      </c>
      <c r="SC53">
        <v>24</v>
      </c>
      <c r="SD53">
        <v>14</v>
      </c>
      <c r="SE53">
        <v>14</v>
      </c>
      <c r="SF53">
        <v>8</v>
      </c>
      <c r="SG53">
        <v>6</v>
      </c>
      <c r="SH53">
        <v>4</v>
      </c>
      <c r="SI53">
        <v>3</v>
      </c>
      <c r="SJ53">
        <v>5</v>
      </c>
      <c r="SL53">
        <v>936</v>
      </c>
      <c r="SM53" t="s">
        <v>298</v>
      </c>
      <c r="SN53">
        <v>0</v>
      </c>
      <c r="SO53">
        <v>-98957.708858881146</v>
      </c>
      <c r="SP53">
        <v>-192094.37602018105</v>
      </c>
      <c r="SQ53">
        <v>-280241.57886926841</v>
      </c>
      <c r="SR53">
        <v>-365894.04956224957</v>
      </c>
      <c r="SS53">
        <v>-448220.21071375575</v>
      </c>
      <c r="ST53">
        <v>-525556.90755304939</v>
      </c>
      <c r="SU53">
        <v>-599567.29485086806</v>
      </c>
      <c r="SV53">
        <v>-671082.94999258046</v>
      </c>
      <c r="SW53">
        <v>-735945.98605134292</v>
      </c>
      <c r="SX53">
        <v>-799145.86733936786</v>
      </c>
      <c r="SY53">
        <v>-860682.59385665529</v>
      </c>
      <c r="SZ53">
        <v>-919724.58821783646</v>
      </c>
      <c r="TA53">
        <v>0</v>
      </c>
      <c r="TB53">
        <v>-165700.45958367127</v>
      </c>
      <c r="TC53">
        <v>-378924.03352257365</v>
      </c>
      <c r="TD53">
        <v>-470403.8929440389</v>
      </c>
      <c r="TE53">
        <v>-560954.85266288184</v>
      </c>
      <c r="TF53">
        <v>-685754.7985942146</v>
      </c>
      <c r="TG53">
        <v>-723329.54852662876</v>
      </c>
      <c r="TH53">
        <v>-773249.52689916187</v>
      </c>
      <c r="TI53">
        <v>-795422.81697756145</v>
      </c>
      <c r="TJ53">
        <v>-828083.53609083535</v>
      </c>
      <c r="TK53">
        <v>-843484.99594484991</v>
      </c>
      <c r="TL53">
        <v>-858886.45579886448</v>
      </c>
      <c r="TM53">
        <v>-874287.91565287905</v>
      </c>
      <c r="TN53">
        <v>0</v>
      </c>
      <c r="TO53">
        <v>-208569.17707074777</v>
      </c>
      <c r="TP53">
        <v>-335442.90508793126</v>
      </c>
      <c r="TQ53">
        <v>-598770.57323130628</v>
      </c>
      <c r="TR53">
        <v>-929874.29185125523</v>
      </c>
      <c r="TS53">
        <v>-1104461.8069539536</v>
      </c>
      <c r="TT53">
        <v>-1347727.2117062693</v>
      </c>
      <c r="TU53">
        <v>-1720401.8525976641</v>
      </c>
      <c r="TV53">
        <v>-2006684.5751107531</v>
      </c>
      <c r="TW53">
        <v>-2266762.169418714</v>
      </c>
      <c r="TX53">
        <v>-2566777.0170492684</v>
      </c>
      <c r="TY53">
        <v>-2870229.2119747614</v>
      </c>
      <c r="TZ53">
        <v>-3076262.8809236139</v>
      </c>
      <c r="UA53">
        <v>0</v>
      </c>
      <c r="UB53">
        <v>-57848.539781917199</v>
      </c>
      <c r="UC53">
        <v>-102674.78137248236</v>
      </c>
      <c r="UD53">
        <v>-158705.90115953336</v>
      </c>
      <c r="UE53">
        <v>-220381.38777635247</v>
      </c>
      <c r="UF53">
        <v>-268476.3945495144</v>
      </c>
      <c r="UG53">
        <v>-324736.13374472415</v>
      </c>
      <c r="UH53">
        <v>-391515.39573905518</v>
      </c>
      <c r="UI53">
        <v>-448733.70907169336</v>
      </c>
      <c r="UJ53">
        <v>-505237.42739947845</v>
      </c>
      <c r="UK53">
        <v>-555797.09159956337</v>
      </c>
      <c r="UL53">
        <v>-608878.93595813937</v>
      </c>
      <c r="UM53">
        <v>-654955.7260594829</v>
      </c>
      <c r="UN53">
        <v>0</v>
      </c>
      <c r="UO53">
        <v>-59381.144435758171</v>
      </c>
      <c r="UP53">
        <v>-113378.92337908255</v>
      </c>
      <c r="UQ53">
        <v>-154627.51536641089</v>
      </c>
      <c r="UR53">
        <v>-157681.90531562551</v>
      </c>
      <c r="US53">
        <v>-196055.04263275818</v>
      </c>
      <c r="UT53">
        <v>-248826.94440927339</v>
      </c>
      <c r="UU53">
        <v>-296502.35669153545</v>
      </c>
      <c r="UV53">
        <v>-325679.83418762375</v>
      </c>
      <c r="UW53">
        <v>-367510.30935285718</v>
      </c>
      <c r="UX53">
        <v>-383136.34795114567</v>
      </c>
      <c r="UY53">
        <v>-392832.05188177706</v>
      </c>
      <c r="UZ53">
        <v>-404151.03040989419</v>
      </c>
      <c r="VA53">
        <v>0</v>
      </c>
      <c r="VB53">
        <v>-162442.31865204146</v>
      </c>
      <c r="VC53">
        <v>-320041.92500599835</v>
      </c>
      <c r="VD53">
        <v>-446201.9389058036</v>
      </c>
      <c r="VE53">
        <v>-573710.74918879266</v>
      </c>
      <c r="VF53">
        <v>-700079.58788393275</v>
      </c>
      <c r="VG53">
        <v>-806850.72665798664</v>
      </c>
      <c r="VH53">
        <v>-912207.75243803812</v>
      </c>
      <c r="VI53">
        <v>-1015447.5297584888</v>
      </c>
      <c r="VJ53">
        <v>-1113121.7124607551</v>
      </c>
      <c r="VK53">
        <v>-1209871.5164457257</v>
      </c>
      <c r="VL53">
        <v>-1304865.1079569156</v>
      </c>
      <c r="VM53">
        <v>-1399086.8206048794</v>
      </c>
      <c r="VN53">
        <v>0</v>
      </c>
      <c r="VO53">
        <v>86790.129101820043</v>
      </c>
      <c r="VP53">
        <v>190834.82200756366</v>
      </c>
      <c r="VQ53">
        <v>321805.11090830225</v>
      </c>
      <c r="VR53">
        <v>589337.87449408579</v>
      </c>
      <c r="VS53">
        <v>699644.3724848337</v>
      </c>
      <c r="VT53">
        <v>757435.93019709794</v>
      </c>
      <c r="VU53">
        <v>797892.06179269869</v>
      </c>
      <c r="VV53">
        <v>907541.63773980108</v>
      </c>
      <c r="VW53">
        <v>952953.33677587821</v>
      </c>
      <c r="VX53">
        <v>1104229.4732318309</v>
      </c>
      <c r="VY53">
        <v>1256136.8562877728</v>
      </c>
      <c r="VZ53">
        <v>1401285.9133185283</v>
      </c>
      <c r="WA53">
        <v>0</v>
      </c>
      <c r="WB53">
        <v>-84879.711091262317</v>
      </c>
      <c r="WC53">
        <v>-162749.14858855773</v>
      </c>
      <c r="WD53">
        <v>-235067.83361516934</v>
      </c>
      <c r="WE53">
        <v>-293246.82341027434</v>
      </c>
      <c r="WF53">
        <v>-352927.80480423186</v>
      </c>
      <c r="WG53">
        <v>-420316.35123677249</v>
      </c>
      <c r="WH53">
        <v>-486307.72971727641</v>
      </c>
      <c r="WI53">
        <v>-546352.79449295159</v>
      </c>
      <c r="WJ53">
        <v>-597308.62552977866</v>
      </c>
      <c r="WK53">
        <v>-644022.60196369688</v>
      </c>
      <c r="WL53">
        <v>-683116.04022016679</v>
      </c>
      <c r="WM53">
        <v>-722496.36236267944</v>
      </c>
      <c r="WN53">
        <v>0</v>
      </c>
      <c r="WO53">
        <v>-750988.93037245923</v>
      </c>
      <c r="WP53">
        <v>-1414471.2709692435</v>
      </c>
      <c r="WQ53">
        <v>-2022214.1231832283</v>
      </c>
      <c r="WR53">
        <v>-2512406.1852733456</v>
      </c>
      <c r="WS53">
        <v>-3056331.2736475272</v>
      </c>
      <c r="WT53">
        <v>-3639907.8936376059</v>
      </c>
      <c r="WU53">
        <v>-4381859.8471409008</v>
      </c>
      <c r="WV53">
        <v>-4901862.5718518514</v>
      </c>
      <c r="WW53">
        <v>-5461016.4295278843</v>
      </c>
      <c r="WX53">
        <v>-5898005.9650617866</v>
      </c>
      <c r="WY53">
        <v>-6323353.5413595084</v>
      </c>
      <c r="WZ53">
        <v>-6649679.4109127354</v>
      </c>
      <c r="XA53">
        <v>936</v>
      </c>
      <c r="XB53" t="s">
        <v>298</v>
      </c>
      <c r="XC53">
        <v>0</v>
      </c>
      <c r="XD53">
        <v>0</v>
      </c>
      <c r="XE53">
        <v>0</v>
      </c>
      <c r="XF53">
        <v>0</v>
      </c>
      <c r="XG53">
        <v>0</v>
      </c>
      <c r="XH53">
        <v>0</v>
      </c>
      <c r="XI53">
        <v>0</v>
      </c>
      <c r="XJ53">
        <v>0</v>
      </c>
      <c r="XK53">
        <v>0</v>
      </c>
      <c r="XL53">
        <v>0</v>
      </c>
      <c r="XM53">
        <v>0</v>
      </c>
      <c r="XN53">
        <v>0</v>
      </c>
      <c r="XO53">
        <v>0</v>
      </c>
      <c r="XP53">
        <v>0</v>
      </c>
      <c r="XQ53">
        <v>0</v>
      </c>
      <c r="XR53">
        <v>0</v>
      </c>
      <c r="XS53">
        <v>0</v>
      </c>
      <c r="XT53">
        <v>0</v>
      </c>
      <c r="XU53">
        <v>0</v>
      </c>
      <c r="XV53">
        <v>0</v>
      </c>
      <c r="XW53">
        <v>0</v>
      </c>
      <c r="XX53">
        <v>0</v>
      </c>
      <c r="XY53">
        <v>0</v>
      </c>
      <c r="XZ53">
        <v>0</v>
      </c>
      <c r="YA53">
        <v>0</v>
      </c>
      <c r="YB53">
        <v>0</v>
      </c>
      <c r="YC53">
        <v>0</v>
      </c>
      <c r="YD53">
        <v>0</v>
      </c>
      <c r="YE53">
        <v>0</v>
      </c>
      <c r="YF53">
        <v>0</v>
      </c>
      <c r="YG53">
        <v>0</v>
      </c>
      <c r="YH53">
        <v>0</v>
      </c>
      <c r="YI53">
        <v>0</v>
      </c>
      <c r="YJ53">
        <v>0</v>
      </c>
      <c r="YK53">
        <v>0</v>
      </c>
      <c r="YL53">
        <v>0</v>
      </c>
      <c r="YM53">
        <v>0</v>
      </c>
      <c r="YN53">
        <v>0</v>
      </c>
      <c r="YO53">
        <v>0</v>
      </c>
      <c r="YP53">
        <v>0</v>
      </c>
      <c r="YQ53">
        <v>0</v>
      </c>
      <c r="YR53">
        <v>0</v>
      </c>
      <c r="YS53">
        <v>0</v>
      </c>
      <c r="YT53">
        <v>0</v>
      </c>
      <c r="YU53">
        <v>0</v>
      </c>
      <c r="YV53">
        <v>0</v>
      </c>
      <c r="YW53">
        <v>0</v>
      </c>
      <c r="YX53">
        <v>0</v>
      </c>
      <c r="YY53">
        <v>0</v>
      </c>
      <c r="YZ53">
        <v>0</v>
      </c>
      <c r="ZA53">
        <v>0</v>
      </c>
      <c r="ZB53">
        <v>0</v>
      </c>
      <c r="ZC53">
        <v>0</v>
      </c>
      <c r="ZD53">
        <v>0</v>
      </c>
      <c r="ZE53">
        <v>0</v>
      </c>
      <c r="ZF53">
        <v>0</v>
      </c>
      <c r="ZG53">
        <v>0</v>
      </c>
      <c r="ZH53">
        <v>0</v>
      </c>
      <c r="ZI53">
        <v>0</v>
      </c>
      <c r="ZJ53">
        <v>0</v>
      </c>
      <c r="ZK53">
        <v>0</v>
      </c>
      <c r="ZL53">
        <v>0</v>
      </c>
      <c r="ZM53">
        <v>0</v>
      </c>
      <c r="ZN53">
        <v>0</v>
      </c>
      <c r="ZO53">
        <v>0</v>
      </c>
      <c r="ZP53">
        <v>0</v>
      </c>
      <c r="ZQ53">
        <v>0</v>
      </c>
      <c r="ZR53">
        <v>0</v>
      </c>
      <c r="ZS53">
        <v>0</v>
      </c>
      <c r="ZT53">
        <v>0</v>
      </c>
      <c r="ZU53">
        <v>0</v>
      </c>
      <c r="ZV53">
        <v>0</v>
      </c>
      <c r="ZW53">
        <v>0</v>
      </c>
      <c r="ZX53">
        <v>0</v>
      </c>
      <c r="ZY53">
        <v>0</v>
      </c>
      <c r="ZZ53">
        <v>0</v>
      </c>
      <c r="AAA53">
        <v>0</v>
      </c>
      <c r="AAB53">
        <v>0</v>
      </c>
      <c r="AAC53">
        <v>0</v>
      </c>
      <c r="AAD53">
        <v>86790.129101820043</v>
      </c>
      <c r="AAE53">
        <v>190834.82200756366</v>
      </c>
      <c r="AAF53">
        <v>321805.11090830225</v>
      </c>
      <c r="AAG53">
        <v>589337.87449408579</v>
      </c>
      <c r="AAH53">
        <v>699644.3724848337</v>
      </c>
      <c r="AAI53">
        <v>757435.93019709794</v>
      </c>
      <c r="AAJ53">
        <v>797892.06179269869</v>
      </c>
      <c r="AAK53">
        <v>907541.63773980108</v>
      </c>
      <c r="AAL53">
        <v>952953.33677587821</v>
      </c>
      <c r="AAM53">
        <v>1104229.4732318309</v>
      </c>
      <c r="AAN53">
        <v>1256136.8562877728</v>
      </c>
      <c r="AAO53">
        <v>1401285.9133185283</v>
      </c>
      <c r="AAP53">
        <v>0</v>
      </c>
      <c r="AAQ53">
        <v>0</v>
      </c>
      <c r="AAR53">
        <v>0</v>
      </c>
      <c r="AAS53">
        <v>0</v>
      </c>
      <c r="AAT53">
        <v>0</v>
      </c>
      <c r="AAU53">
        <v>0</v>
      </c>
      <c r="AAV53">
        <v>0</v>
      </c>
      <c r="AAW53">
        <v>0</v>
      </c>
      <c r="AAX53">
        <v>0</v>
      </c>
      <c r="AAY53">
        <v>0</v>
      </c>
      <c r="AAZ53">
        <v>0</v>
      </c>
      <c r="ABA53">
        <v>0</v>
      </c>
      <c r="ABB53">
        <v>0</v>
      </c>
      <c r="ABC53">
        <v>0</v>
      </c>
      <c r="ABD53">
        <v>86790.129101820043</v>
      </c>
      <c r="ABE53">
        <v>190834.82200756366</v>
      </c>
      <c r="ABF53">
        <v>321805.11090830225</v>
      </c>
      <c r="ABG53">
        <v>589337.87449408579</v>
      </c>
      <c r="ABH53">
        <v>699644.3724848337</v>
      </c>
      <c r="ABI53">
        <v>757435.93019709794</v>
      </c>
      <c r="ABJ53">
        <v>797892.06179269869</v>
      </c>
      <c r="ABK53">
        <v>907541.63773980108</v>
      </c>
      <c r="ABL53">
        <v>952953.33677587821</v>
      </c>
      <c r="ABM53">
        <v>1104229.4732318309</v>
      </c>
      <c r="ABN53">
        <v>1256136.8562877728</v>
      </c>
      <c r="ABO53">
        <v>1401285.9133185283</v>
      </c>
      <c r="ABQ53">
        <v>936</v>
      </c>
      <c r="ABR53" t="s">
        <v>298</v>
      </c>
      <c r="ABS53">
        <v>0</v>
      </c>
      <c r="ABT53">
        <v>-63741.24409772412</v>
      </c>
      <c r="ABU53">
        <v>-128604.30721490875</v>
      </c>
      <c r="ABV53">
        <v>-191932.30252072602</v>
      </c>
      <c r="ABW53">
        <v>-252268.61553356567</v>
      </c>
      <c r="ABX53">
        <v>-314941.0459513861</v>
      </c>
      <c r="ABY53">
        <v>-380061.47064027388</v>
      </c>
      <c r="ABZ53">
        <v>-436393.78658154147</v>
      </c>
      <c r="ACA53">
        <v>-493646.54398181773</v>
      </c>
      <c r="ACB53">
        <v>-547170.9373793673</v>
      </c>
      <c r="ACC53">
        <v>-604611.36744400032</v>
      </c>
      <c r="ACD53">
        <v>-656448.68855756242</v>
      </c>
      <c r="ACE53">
        <v>-715783.38784694893</v>
      </c>
      <c r="ACG53">
        <v>936</v>
      </c>
      <c r="ACH53" t="s">
        <v>298</v>
      </c>
      <c r="ACI53">
        <v>3642</v>
      </c>
      <c r="ACJ53">
        <v>49481</v>
      </c>
      <c r="ACK53">
        <v>7.3604009619854083E-2</v>
      </c>
      <c r="ACM53">
        <v>936</v>
      </c>
      <c r="ACN53" t="s">
        <v>298</v>
      </c>
      <c r="ACO53">
        <v>41</v>
      </c>
      <c r="ACP53">
        <v>24</v>
      </c>
      <c r="ACQ53">
        <v>19</v>
      </c>
      <c r="ACR53">
        <v>64</v>
      </c>
      <c r="ACS53">
        <v>142</v>
      </c>
      <c r="ACT53">
        <v>72</v>
      </c>
      <c r="ACU53">
        <v>63</v>
      </c>
      <c r="ACV53">
        <v>37</v>
      </c>
      <c r="ACW53">
        <v>32</v>
      </c>
      <c r="ACX53">
        <v>32</v>
      </c>
      <c r="ACY53">
        <v>40</v>
      </c>
      <c r="ACZ53">
        <v>39</v>
      </c>
      <c r="ADA53">
        <v>33</v>
      </c>
      <c r="ADB53">
        <v>34</v>
      </c>
      <c r="ADC53">
        <v>12</v>
      </c>
      <c r="ADD53">
        <v>15</v>
      </c>
      <c r="ADF53">
        <v>936</v>
      </c>
      <c r="ADG53" t="s">
        <v>298</v>
      </c>
      <c r="ADH53">
        <v>44</v>
      </c>
      <c r="ADI53">
        <v>20</v>
      </c>
      <c r="ADJ53">
        <v>16</v>
      </c>
      <c r="ADK53">
        <v>106</v>
      </c>
      <c r="ADL53">
        <v>221</v>
      </c>
      <c r="ADM53">
        <v>81</v>
      </c>
      <c r="ADN53">
        <v>63</v>
      </c>
      <c r="ADO53">
        <v>47</v>
      </c>
      <c r="ADP53">
        <v>19</v>
      </c>
      <c r="ADQ53">
        <v>30</v>
      </c>
      <c r="ADR53">
        <v>26</v>
      </c>
      <c r="ADS53">
        <v>22</v>
      </c>
      <c r="ADT53">
        <v>34</v>
      </c>
      <c r="ADU53">
        <v>44</v>
      </c>
      <c r="ADV53">
        <v>15</v>
      </c>
      <c r="ADW53">
        <v>14</v>
      </c>
      <c r="ADY53">
        <v>936</v>
      </c>
      <c r="ADZ53" t="s">
        <v>298</v>
      </c>
      <c r="AEA53">
        <v>-3</v>
      </c>
      <c r="AEB53">
        <v>4</v>
      </c>
      <c r="AEC53">
        <v>3</v>
      </c>
      <c r="AED53">
        <v>-42</v>
      </c>
      <c r="AEE53">
        <v>-79</v>
      </c>
      <c r="AEF53">
        <v>-9</v>
      </c>
      <c r="AEG53">
        <v>0</v>
      </c>
      <c r="AEH53">
        <v>-10</v>
      </c>
      <c r="AEI53">
        <v>13</v>
      </c>
      <c r="AEJ53">
        <v>2</v>
      </c>
      <c r="AEK53">
        <v>14</v>
      </c>
      <c r="AEL53">
        <v>17</v>
      </c>
      <c r="AEM53">
        <v>-1</v>
      </c>
      <c r="AEN53">
        <v>-10</v>
      </c>
      <c r="AEO53">
        <v>-3</v>
      </c>
      <c r="AEP53">
        <v>1</v>
      </c>
      <c r="AER53">
        <v>936</v>
      </c>
      <c r="AES53" t="s">
        <v>298</v>
      </c>
      <c r="AET53">
        <v>7577.2899464373759</v>
      </c>
      <c r="AEU53">
        <v>8323.3768904567078</v>
      </c>
      <c r="AEV53">
        <v>10590.823981341389</v>
      </c>
      <c r="AEW53">
        <v>7735.0662856934296</v>
      </c>
      <c r="AEX53">
        <v>2178.1258183218438</v>
      </c>
      <c r="AEY53">
        <v>4397.274911979508</v>
      </c>
      <c r="AEZ53">
        <v>4537.0039107363855</v>
      </c>
      <c r="AFA53">
        <v>5151.1889076027919</v>
      </c>
      <c r="AFB53">
        <v>5355.0742760829971</v>
      </c>
      <c r="AFC53">
        <v>5727.5409341672275</v>
      </c>
      <c r="AFD53">
        <v>5394.3444498541112</v>
      </c>
      <c r="AFE53">
        <v>4595.1952955768866</v>
      </c>
      <c r="AFF53">
        <v>4821.328638684151</v>
      </c>
      <c r="AFG53">
        <v>4975.4165438338268</v>
      </c>
      <c r="AFH53">
        <v>3953.2175713438601</v>
      </c>
      <c r="AFI53">
        <v>14608.380258247955</v>
      </c>
      <c r="AFK53">
        <v>936</v>
      </c>
      <c r="AFL53" t="s">
        <v>298</v>
      </c>
      <c r="AFM53">
        <v>12163.06823292817</v>
      </c>
      <c r="AFN53">
        <v>14627.714801596181</v>
      </c>
      <c r="AFO53">
        <v>15961.179279834076</v>
      </c>
      <c r="AFP53">
        <v>9950.1041002190686</v>
      </c>
      <c r="AFQ53">
        <v>3997.0849769931192</v>
      </c>
      <c r="AFR53">
        <v>3842.9866163373808</v>
      </c>
      <c r="AFS53">
        <v>3842.9866163373808</v>
      </c>
      <c r="AFT53">
        <v>3842.9866163373808</v>
      </c>
      <c r="AFU53">
        <v>3842.9866163373808</v>
      </c>
      <c r="AFV53">
        <v>3842.9866163373808</v>
      </c>
      <c r="AFW53">
        <v>3509.1490880734136</v>
      </c>
      <c r="AFX53">
        <v>3509.1490880734136</v>
      </c>
      <c r="AFY53">
        <v>3509.1490880734136</v>
      </c>
      <c r="AFZ53">
        <v>4592.7020870892511</v>
      </c>
      <c r="AGA53">
        <v>4592.7020870892511</v>
      </c>
      <c r="AGB53">
        <v>13095.114853839743</v>
      </c>
      <c r="AGD53">
        <v>936</v>
      </c>
      <c r="AGE53" t="s">
        <v>298</v>
      </c>
      <c r="AGF53">
        <v>-4585.778286490794</v>
      </c>
      <c r="AGG53">
        <v>-6304.3379111394734</v>
      </c>
      <c r="AGH53">
        <v>-5370.3552984926864</v>
      </c>
      <c r="AGI53">
        <v>-2215.0378145256391</v>
      </c>
      <c r="AGJ53">
        <v>-1818.9591586712754</v>
      </c>
      <c r="AGK53">
        <v>554.2882956421272</v>
      </c>
      <c r="AGL53">
        <v>694.01729439900464</v>
      </c>
      <c r="AGM53">
        <v>1308.2022912654111</v>
      </c>
      <c r="AGN53">
        <v>1512.0876597456163</v>
      </c>
      <c r="AGO53">
        <v>1884.5543178298467</v>
      </c>
      <c r="AGP53">
        <v>1885.1953617806976</v>
      </c>
      <c r="AGQ53">
        <v>1086.0462075034729</v>
      </c>
      <c r="AGR53">
        <v>1312.1795506107374</v>
      </c>
      <c r="AGS53">
        <v>382.71445674457573</v>
      </c>
      <c r="AGT53">
        <v>-639.48451574539104</v>
      </c>
      <c r="AGU53">
        <v>1513.2654044082119</v>
      </c>
    </row>
    <row r="54" spans="1:879" x14ac:dyDescent="0.25">
      <c r="A54">
        <v>22</v>
      </c>
      <c r="B54">
        <v>980</v>
      </c>
      <c r="C54" t="s">
        <v>299</v>
      </c>
      <c r="D54">
        <v>339</v>
      </c>
      <c r="E54">
        <v>337</v>
      </c>
      <c r="F54">
        <v>337</v>
      </c>
      <c r="G54">
        <v>337</v>
      </c>
      <c r="H54">
        <v>335</v>
      </c>
      <c r="I54">
        <v>335</v>
      </c>
      <c r="J54">
        <v>333</v>
      </c>
      <c r="K54">
        <v>333</v>
      </c>
      <c r="L54">
        <v>332</v>
      </c>
      <c r="M54">
        <v>331</v>
      </c>
      <c r="N54">
        <v>331</v>
      </c>
      <c r="O54">
        <v>331</v>
      </c>
      <c r="P54">
        <v>331</v>
      </c>
      <c r="R54">
        <v>980</v>
      </c>
      <c r="S54" t="s">
        <v>299</v>
      </c>
      <c r="T54">
        <v>2222</v>
      </c>
      <c r="U54">
        <v>2129</v>
      </c>
      <c r="V54">
        <v>2058</v>
      </c>
      <c r="W54">
        <v>1954</v>
      </c>
      <c r="X54">
        <v>1900</v>
      </c>
      <c r="Y54">
        <v>1860</v>
      </c>
      <c r="Z54">
        <v>1855</v>
      </c>
      <c r="AA54">
        <v>1851</v>
      </c>
      <c r="AB54">
        <v>1849</v>
      </c>
      <c r="AC54">
        <v>1845</v>
      </c>
      <c r="AD54">
        <v>1840</v>
      </c>
      <c r="AE54">
        <v>1836</v>
      </c>
      <c r="AF54">
        <v>1834</v>
      </c>
      <c r="AH54">
        <v>980</v>
      </c>
      <c r="AI54" t="s">
        <v>299</v>
      </c>
      <c r="AJ54">
        <v>553</v>
      </c>
      <c r="AK54">
        <v>487</v>
      </c>
      <c r="AL54">
        <v>462</v>
      </c>
      <c r="AM54">
        <v>491</v>
      </c>
      <c r="AN54">
        <v>442</v>
      </c>
      <c r="AO54">
        <v>426</v>
      </c>
      <c r="AP54">
        <v>392</v>
      </c>
      <c r="AQ54">
        <v>388</v>
      </c>
      <c r="AR54">
        <v>387</v>
      </c>
      <c r="AS54">
        <v>388</v>
      </c>
      <c r="AT54">
        <v>387</v>
      </c>
      <c r="AU54">
        <v>387</v>
      </c>
      <c r="AV54">
        <v>385</v>
      </c>
      <c r="AX54">
        <v>980</v>
      </c>
      <c r="AY54" t="s">
        <v>299</v>
      </c>
      <c r="AZ54">
        <v>3035</v>
      </c>
      <c r="BA54">
        <v>3108</v>
      </c>
      <c r="BB54">
        <v>3100</v>
      </c>
      <c r="BC54">
        <v>3069</v>
      </c>
      <c r="BD54">
        <v>3017</v>
      </c>
      <c r="BE54">
        <v>2960</v>
      </c>
      <c r="BF54">
        <v>2867</v>
      </c>
      <c r="BG54">
        <v>2711</v>
      </c>
      <c r="BH54">
        <v>2611</v>
      </c>
      <c r="BI54">
        <v>2533</v>
      </c>
      <c r="BJ54">
        <v>2435</v>
      </c>
      <c r="BK54">
        <v>2377</v>
      </c>
      <c r="BL54">
        <v>2338</v>
      </c>
      <c r="BN54">
        <v>980</v>
      </c>
      <c r="BO54" t="s">
        <v>299</v>
      </c>
      <c r="BP54">
        <v>1429</v>
      </c>
      <c r="BQ54">
        <v>1447</v>
      </c>
      <c r="BR54">
        <v>1423</v>
      </c>
      <c r="BS54">
        <v>1469</v>
      </c>
      <c r="BT54">
        <v>1532</v>
      </c>
      <c r="BU54">
        <v>1537</v>
      </c>
      <c r="BV54">
        <v>1562</v>
      </c>
      <c r="BW54">
        <v>1568</v>
      </c>
      <c r="BX54">
        <v>1556</v>
      </c>
      <c r="BY54">
        <v>1504</v>
      </c>
      <c r="BZ54">
        <v>1445</v>
      </c>
      <c r="CA54">
        <v>1402</v>
      </c>
      <c r="CB54">
        <v>1361</v>
      </c>
      <c r="CD54">
        <v>980</v>
      </c>
      <c r="CE54" t="s">
        <v>299</v>
      </c>
      <c r="CF54">
        <v>1269</v>
      </c>
      <c r="CG54">
        <v>1315</v>
      </c>
      <c r="CH54">
        <v>1390</v>
      </c>
      <c r="CI54">
        <v>1351</v>
      </c>
      <c r="CJ54">
        <v>1365</v>
      </c>
      <c r="CK54">
        <v>1351</v>
      </c>
      <c r="CL54">
        <v>1390</v>
      </c>
      <c r="CM54">
        <v>1447</v>
      </c>
      <c r="CN54">
        <v>1451</v>
      </c>
      <c r="CO54">
        <v>1470</v>
      </c>
      <c r="CP54">
        <v>1478</v>
      </c>
      <c r="CQ54">
        <v>1463</v>
      </c>
      <c r="CR54">
        <v>1414</v>
      </c>
      <c r="CT54">
        <v>980</v>
      </c>
      <c r="CU54" t="s">
        <v>299</v>
      </c>
      <c r="CV54">
        <v>1235</v>
      </c>
      <c r="CW54">
        <v>1274</v>
      </c>
      <c r="CX54">
        <v>1319</v>
      </c>
      <c r="CY54">
        <v>1349</v>
      </c>
      <c r="CZ54">
        <v>1379</v>
      </c>
      <c r="DA54">
        <v>1433</v>
      </c>
      <c r="DB54">
        <v>1425</v>
      </c>
      <c r="DC54">
        <v>1441</v>
      </c>
      <c r="DD54">
        <v>1459</v>
      </c>
      <c r="DE54">
        <v>1476</v>
      </c>
      <c r="DF54">
        <v>1512</v>
      </c>
      <c r="DG54">
        <v>1520</v>
      </c>
      <c r="DH54">
        <v>1528</v>
      </c>
      <c r="DJ54">
        <v>980</v>
      </c>
      <c r="DK54" t="s">
        <v>299</v>
      </c>
      <c r="DL54">
        <v>17102</v>
      </c>
      <c r="DM54">
        <v>17108</v>
      </c>
      <c r="DN54">
        <v>17123</v>
      </c>
      <c r="DO54">
        <v>17161</v>
      </c>
      <c r="DP54">
        <v>17146</v>
      </c>
      <c r="DQ54">
        <v>17140</v>
      </c>
      <c r="DR54">
        <v>17141</v>
      </c>
      <c r="DS54">
        <v>17139</v>
      </c>
      <c r="DT54">
        <v>17128</v>
      </c>
      <c r="DU54">
        <v>17134</v>
      </c>
      <c r="DV54">
        <v>17137</v>
      </c>
      <c r="DW54">
        <v>17142</v>
      </c>
      <c r="DX54">
        <v>17139</v>
      </c>
      <c r="DZ54">
        <v>980</v>
      </c>
      <c r="EA54" t="s">
        <v>299</v>
      </c>
      <c r="EB54">
        <v>3489</v>
      </c>
      <c r="EC54">
        <v>3558</v>
      </c>
      <c r="ED54">
        <v>3595</v>
      </c>
      <c r="EE54">
        <v>3587</v>
      </c>
      <c r="EF54">
        <v>3569</v>
      </c>
      <c r="EG54">
        <v>3598</v>
      </c>
      <c r="EH54">
        <v>3592</v>
      </c>
      <c r="EI54">
        <v>3665</v>
      </c>
      <c r="EJ54">
        <v>3714</v>
      </c>
      <c r="EK54">
        <v>3739</v>
      </c>
      <c r="EL54">
        <v>3782</v>
      </c>
      <c r="EM54">
        <v>3811</v>
      </c>
      <c r="EN54">
        <v>3861</v>
      </c>
      <c r="EP54">
        <v>980</v>
      </c>
      <c r="EQ54" t="s">
        <v>299</v>
      </c>
      <c r="ER54">
        <v>1726</v>
      </c>
      <c r="ES54">
        <v>1790</v>
      </c>
      <c r="ET54">
        <v>1897</v>
      </c>
      <c r="EU54">
        <v>2050</v>
      </c>
      <c r="EV54">
        <v>2232</v>
      </c>
      <c r="EW54">
        <v>2355</v>
      </c>
      <c r="EX54">
        <v>2506</v>
      </c>
      <c r="EY54">
        <v>2594</v>
      </c>
      <c r="EZ54">
        <v>2651</v>
      </c>
      <c r="FA54">
        <v>2756</v>
      </c>
      <c r="FB54">
        <v>2817</v>
      </c>
      <c r="FC54">
        <v>2880</v>
      </c>
      <c r="FD54">
        <v>2918</v>
      </c>
      <c r="FF54">
        <v>980</v>
      </c>
      <c r="FG54" t="s">
        <v>299</v>
      </c>
      <c r="FH54">
        <v>584</v>
      </c>
      <c r="FI54">
        <v>624</v>
      </c>
      <c r="FJ54">
        <v>646</v>
      </c>
      <c r="FK54">
        <v>681</v>
      </c>
      <c r="FL54">
        <v>710</v>
      </c>
      <c r="FM54">
        <v>740</v>
      </c>
      <c r="FN54">
        <v>769</v>
      </c>
      <c r="FO54">
        <v>782</v>
      </c>
      <c r="FP54">
        <v>857</v>
      </c>
      <c r="FQ54">
        <v>878</v>
      </c>
      <c r="FR54">
        <v>936</v>
      </c>
      <c r="FS54">
        <v>985</v>
      </c>
      <c r="FT54">
        <v>1052</v>
      </c>
      <c r="FV54">
        <v>980</v>
      </c>
      <c r="FW54" t="s">
        <v>299</v>
      </c>
      <c r="FX54">
        <v>32983</v>
      </c>
      <c r="FY54">
        <v>33177</v>
      </c>
      <c r="FZ54">
        <v>33350</v>
      </c>
      <c r="GA54">
        <v>33499</v>
      </c>
      <c r="GB54">
        <v>33627</v>
      </c>
      <c r="GC54">
        <v>33735</v>
      </c>
      <c r="GD54">
        <v>33832</v>
      </c>
      <c r="GE54">
        <v>33919</v>
      </c>
      <c r="GF54">
        <v>33995</v>
      </c>
      <c r="GG54">
        <v>34054</v>
      </c>
      <c r="GH54">
        <v>34100</v>
      </c>
      <c r="GI54">
        <v>34134</v>
      </c>
      <c r="GJ54">
        <v>34161</v>
      </c>
      <c r="GL54">
        <v>980</v>
      </c>
      <c r="GM54" t="s">
        <v>299</v>
      </c>
      <c r="GN54">
        <v>487</v>
      </c>
      <c r="GO54">
        <v>459</v>
      </c>
      <c r="GP54">
        <v>450</v>
      </c>
      <c r="GQ54">
        <v>475</v>
      </c>
      <c r="GR54">
        <v>424</v>
      </c>
      <c r="GS54">
        <v>510</v>
      </c>
      <c r="GT54">
        <v>445</v>
      </c>
      <c r="GU54">
        <v>486</v>
      </c>
      <c r="GV54">
        <v>444</v>
      </c>
      <c r="GW54">
        <v>423</v>
      </c>
      <c r="GX54">
        <v>416</v>
      </c>
      <c r="GY54">
        <v>412</v>
      </c>
      <c r="GZ54">
        <v>440</v>
      </c>
      <c r="HA54">
        <v>407</v>
      </c>
      <c r="HB54">
        <v>417</v>
      </c>
      <c r="HC54">
        <v>431</v>
      </c>
      <c r="HD54">
        <v>405</v>
      </c>
      <c r="HE54">
        <v>401</v>
      </c>
      <c r="HF54">
        <v>351</v>
      </c>
      <c r="HG54">
        <v>323</v>
      </c>
      <c r="HH54">
        <v>275</v>
      </c>
      <c r="HI54">
        <v>236</v>
      </c>
      <c r="HJ54">
        <v>211</v>
      </c>
      <c r="HK54">
        <v>200</v>
      </c>
      <c r="HL54">
        <v>233</v>
      </c>
      <c r="HM54">
        <v>241</v>
      </c>
      <c r="HN54">
        <v>275</v>
      </c>
      <c r="HO54">
        <v>325</v>
      </c>
      <c r="HP54">
        <v>347</v>
      </c>
      <c r="HQ54">
        <v>327</v>
      </c>
      <c r="HR54">
        <v>381</v>
      </c>
      <c r="HS54">
        <v>366</v>
      </c>
      <c r="HT54">
        <v>461</v>
      </c>
      <c r="HU54">
        <v>456</v>
      </c>
      <c r="HV54">
        <v>457</v>
      </c>
      <c r="HW54">
        <v>483</v>
      </c>
      <c r="HX54">
        <v>382</v>
      </c>
      <c r="HY54">
        <v>443</v>
      </c>
      <c r="HZ54">
        <v>404</v>
      </c>
      <c r="IA54">
        <v>400</v>
      </c>
      <c r="IB54">
        <v>438</v>
      </c>
      <c r="IC54">
        <v>499</v>
      </c>
      <c r="ID54">
        <v>467</v>
      </c>
      <c r="IE54">
        <v>455</v>
      </c>
      <c r="IF54">
        <v>472</v>
      </c>
      <c r="IG54">
        <v>447</v>
      </c>
      <c r="IH54">
        <v>456</v>
      </c>
      <c r="II54">
        <v>444</v>
      </c>
      <c r="IJ54">
        <v>472</v>
      </c>
      <c r="IK54">
        <v>463</v>
      </c>
      <c r="IL54">
        <v>427</v>
      </c>
      <c r="IM54">
        <v>431</v>
      </c>
      <c r="IN54">
        <v>434</v>
      </c>
      <c r="IO54">
        <v>435</v>
      </c>
      <c r="IP54">
        <v>404</v>
      </c>
      <c r="IQ54">
        <v>381</v>
      </c>
      <c r="IR54">
        <v>410</v>
      </c>
      <c r="IS54">
        <v>405</v>
      </c>
      <c r="IT54">
        <v>390</v>
      </c>
      <c r="IU54">
        <v>340</v>
      </c>
      <c r="IV54">
        <v>405</v>
      </c>
      <c r="IW54">
        <v>376</v>
      </c>
      <c r="IX54">
        <v>438</v>
      </c>
      <c r="IY54">
        <v>405</v>
      </c>
      <c r="IZ54">
        <v>338</v>
      </c>
      <c r="JA54">
        <v>303</v>
      </c>
      <c r="JB54">
        <v>301</v>
      </c>
      <c r="JC54">
        <v>234</v>
      </c>
      <c r="JD54">
        <v>300</v>
      </c>
      <c r="JE54">
        <v>199</v>
      </c>
      <c r="JF54">
        <v>213</v>
      </c>
      <c r="JG54">
        <v>211</v>
      </c>
      <c r="JH54">
        <v>202</v>
      </c>
      <c r="JI54">
        <v>187</v>
      </c>
      <c r="JJ54">
        <v>167</v>
      </c>
      <c r="JK54">
        <v>177</v>
      </c>
      <c r="JL54">
        <v>165</v>
      </c>
      <c r="JM54">
        <v>149</v>
      </c>
      <c r="JN54">
        <v>142</v>
      </c>
      <c r="JO54">
        <v>150</v>
      </c>
      <c r="JP54">
        <v>149</v>
      </c>
      <c r="JQ54">
        <v>126</v>
      </c>
      <c r="JR54">
        <v>126</v>
      </c>
      <c r="JS54">
        <v>91</v>
      </c>
      <c r="JT54">
        <v>79</v>
      </c>
      <c r="JU54">
        <v>71</v>
      </c>
      <c r="JV54">
        <v>59</v>
      </c>
      <c r="JW54">
        <v>54</v>
      </c>
      <c r="JX54">
        <v>47</v>
      </c>
      <c r="JY54">
        <v>29</v>
      </c>
      <c r="JZ54">
        <v>23</v>
      </c>
      <c r="KA54">
        <v>21</v>
      </c>
      <c r="KB54">
        <v>20</v>
      </c>
      <c r="KC54">
        <v>12</v>
      </c>
      <c r="KD54">
        <v>6</v>
      </c>
      <c r="KE54">
        <v>7</v>
      </c>
      <c r="KF54">
        <v>7</v>
      </c>
      <c r="KG54">
        <v>1</v>
      </c>
      <c r="KH54">
        <v>3</v>
      </c>
      <c r="KI54">
        <v>1</v>
      </c>
      <c r="KJ54">
        <v>2</v>
      </c>
      <c r="KL54">
        <v>980</v>
      </c>
      <c r="KM54" t="s">
        <v>299</v>
      </c>
      <c r="KN54">
        <v>339</v>
      </c>
      <c r="KO54">
        <v>393</v>
      </c>
      <c r="KP54">
        <v>415</v>
      </c>
      <c r="KQ54">
        <v>478</v>
      </c>
      <c r="KR54">
        <v>452</v>
      </c>
      <c r="KS54">
        <v>484</v>
      </c>
      <c r="KT54">
        <v>553</v>
      </c>
      <c r="KU54">
        <v>523</v>
      </c>
      <c r="KV54">
        <v>500</v>
      </c>
      <c r="KW54">
        <v>546</v>
      </c>
      <c r="KX54">
        <v>492</v>
      </c>
      <c r="KY54">
        <v>493</v>
      </c>
      <c r="KZ54">
        <v>481</v>
      </c>
      <c r="LA54">
        <v>447</v>
      </c>
      <c r="LB54">
        <v>520</v>
      </c>
      <c r="LC54">
        <v>462</v>
      </c>
      <c r="LD54">
        <v>481</v>
      </c>
      <c r="LE54">
        <v>412</v>
      </c>
      <c r="LF54">
        <v>376</v>
      </c>
      <c r="LG54">
        <v>306</v>
      </c>
      <c r="LH54">
        <v>251</v>
      </c>
      <c r="LI54">
        <v>282</v>
      </c>
      <c r="LJ54">
        <v>195</v>
      </c>
      <c r="LK54">
        <v>201</v>
      </c>
      <c r="LL54">
        <v>198</v>
      </c>
      <c r="LM54">
        <v>246</v>
      </c>
      <c r="LN54">
        <v>273</v>
      </c>
      <c r="LO54">
        <v>312</v>
      </c>
      <c r="LP54">
        <v>361</v>
      </c>
      <c r="LQ54">
        <v>395</v>
      </c>
      <c r="LR54">
        <v>369</v>
      </c>
      <c r="LS54">
        <v>377</v>
      </c>
      <c r="LT54">
        <v>371</v>
      </c>
      <c r="LU54">
        <v>437</v>
      </c>
      <c r="LV54">
        <v>404</v>
      </c>
      <c r="LW54">
        <v>478</v>
      </c>
      <c r="LX54">
        <v>476</v>
      </c>
      <c r="LY54">
        <v>485</v>
      </c>
      <c r="LZ54">
        <v>431</v>
      </c>
      <c r="MA54">
        <v>484</v>
      </c>
      <c r="MB54">
        <v>466</v>
      </c>
      <c r="MC54">
        <v>519</v>
      </c>
      <c r="MD54">
        <v>462</v>
      </c>
      <c r="ME54">
        <v>501</v>
      </c>
      <c r="MF54">
        <v>493</v>
      </c>
      <c r="MG54">
        <v>389</v>
      </c>
      <c r="MH54">
        <v>458</v>
      </c>
      <c r="MI54">
        <v>397</v>
      </c>
      <c r="MJ54">
        <v>412</v>
      </c>
      <c r="MK54">
        <v>441</v>
      </c>
      <c r="ML54">
        <v>486</v>
      </c>
      <c r="MM54">
        <v>463</v>
      </c>
      <c r="MN54">
        <v>453</v>
      </c>
      <c r="MO54">
        <v>465</v>
      </c>
      <c r="MP54">
        <v>430</v>
      </c>
      <c r="MQ54">
        <v>450</v>
      </c>
      <c r="MR54">
        <v>426</v>
      </c>
      <c r="MS54">
        <v>452</v>
      </c>
      <c r="MT54">
        <v>433</v>
      </c>
      <c r="MU54">
        <v>423</v>
      </c>
      <c r="MV54">
        <v>424</v>
      </c>
      <c r="MW54">
        <v>423</v>
      </c>
      <c r="MX54">
        <v>397</v>
      </c>
      <c r="MY54">
        <v>371</v>
      </c>
      <c r="MZ54">
        <v>371</v>
      </c>
      <c r="NA54">
        <v>369</v>
      </c>
      <c r="NB54">
        <v>370</v>
      </c>
      <c r="NC54">
        <v>364</v>
      </c>
      <c r="ND54">
        <v>317</v>
      </c>
      <c r="NE54">
        <v>399</v>
      </c>
      <c r="NF54">
        <v>354</v>
      </c>
      <c r="NG54">
        <v>403</v>
      </c>
      <c r="NH54">
        <v>369</v>
      </c>
      <c r="NI54">
        <v>290</v>
      </c>
      <c r="NJ54">
        <v>254</v>
      </c>
      <c r="NK54">
        <v>252</v>
      </c>
      <c r="NL54">
        <v>192</v>
      </c>
      <c r="NM54">
        <v>257</v>
      </c>
      <c r="NN54">
        <v>158</v>
      </c>
      <c r="NO54">
        <v>169</v>
      </c>
      <c r="NP54">
        <v>162</v>
      </c>
      <c r="NQ54">
        <v>147</v>
      </c>
      <c r="NR54">
        <v>147</v>
      </c>
      <c r="NS54">
        <v>116</v>
      </c>
      <c r="NT54">
        <v>126</v>
      </c>
      <c r="NU54">
        <v>103</v>
      </c>
      <c r="NV54">
        <v>90</v>
      </c>
      <c r="NW54">
        <v>79</v>
      </c>
      <c r="NX54">
        <v>73</v>
      </c>
      <c r="NY54">
        <v>62</v>
      </c>
      <c r="NZ54">
        <v>49</v>
      </c>
      <c r="OA54">
        <v>36</v>
      </c>
      <c r="OB54">
        <v>21</v>
      </c>
      <c r="OC54">
        <v>17</v>
      </c>
      <c r="OD54">
        <v>22</v>
      </c>
      <c r="OE54">
        <v>11</v>
      </c>
      <c r="OF54">
        <v>11</v>
      </c>
      <c r="OG54">
        <v>6</v>
      </c>
      <c r="OH54">
        <v>4</v>
      </c>
      <c r="OI54">
        <v>0</v>
      </c>
      <c r="OJ54">
        <v>0</v>
      </c>
      <c r="OL54">
        <v>980</v>
      </c>
      <c r="OM54" t="s">
        <v>299</v>
      </c>
      <c r="ON54">
        <v>331</v>
      </c>
      <c r="OO54">
        <v>349</v>
      </c>
      <c r="OP54">
        <v>358</v>
      </c>
      <c r="OQ54">
        <v>368</v>
      </c>
      <c r="OR54">
        <v>376</v>
      </c>
      <c r="OS54">
        <v>383</v>
      </c>
      <c r="OT54">
        <v>385</v>
      </c>
      <c r="OU54">
        <v>388</v>
      </c>
      <c r="OV54">
        <v>389</v>
      </c>
      <c r="OW54">
        <v>389</v>
      </c>
      <c r="OX54">
        <v>389</v>
      </c>
      <c r="OY54">
        <v>388</v>
      </c>
      <c r="OZ54">
        <v>395</v>
      </c>
      <c r="PA54">
        <v>427</v>
      </c>
      <c r="PB54">
        <v>447</v>
      </c>
      <c r="PC54">
        <v>487</v>
      </c>
      <c r="PD54">
        <v>456</v>
      </c>
      <c r="PE54">
        <v>465</v>
      </c>
      <c r="PF54">
        <v>493</v>
      </c>
      <c r="PG54">
        <v>404</v>
      </c>
      <c r="PH54">
        <v>324</v>
      </c>
      <c r="PI54">
        <v>290</v>
      </c>
      <c r="PJ54">
        <v>257</v>
      </c>
      <c r="PK54">
        <v>253</v>
      </c>
      <c r="PL54">
        <v>251</v>
      </c>
      <c r="PM54">
        <v>256</v>
      </c>
      <c r="PN54">
        <v>285</v>
      </c>
      <c r="PO54">
        <v>295</v>
      </c>
      <c r="PP54">
        <v>305</v>
      </c>
      <c r="PQ54">
        <v>328</v>
      </c>
      <c r="PR54">
        <v>341</v>
      </c>
      <c r="PS54">
        <v>364</v>
      </c>
      <c r="PT54">
        <v>377</v>
      </c>
      <c r="PU54">
        <v>410</v>
      </c>
      <c r="PV54">
        <v>407</v>
      </c>
      <c r="PW54">
        <v>424</v>
      </c>
      <c r="PX54">
        <v>438</v>
      </c>
      <c r="PY54">
        <v>451</v>
      </c>
      <c r="PZ54">
        <v>462</v>
      </c>
      <c r="QA54">
        <v>464</v>
      </c>
      <c r="QB54">
        <v>484</v>
      </c>
      <c r="QC54">
        <v>494</v>
      </c>
      <c r="QD54">
        <v>475</v>
      </c>
      <c r="QE54">
        <v>458</v>
      </c>
      <c r="QF54">
        <v>447</v>
      </c>
      <c r="QG54">
        <v>485</v>
      </c>
      <c r="QH54">
        <v>464</v>
      </c>
      <c r="QI54">
        <v>508</v>
      </c>
      <c r="QJ54">
        <v>499</v>
      </c>
      <c r="QK54">
        <v>485</v>
      </c>
      <c r="QL54">
        <v>445</v>
      </c>
      <c r="QM54">
        <v>474</v>
      </c>
      <c r="QN54">
        <v>460</v>
      </c>
      <c r="QO54">
        <v>487</v>
      </c>
      <c r="QP54">
        <v>447</v>
      </c>
      <c r="QQ54">
        <v>465</v>
      </c>
      <c r="QR54">
        <v>454</v>
      </c>
      <c r="QS54">
        <v>372</v>
      </c>
      <c r="QT54">
        <v>419</v>
      </c>
      <c r="QU54">
        <v>379</v>
      </c>
      <c r="QV54">
        <v>390</v>
      </c>
      <c r="QW54">
        <v>409</v>
      </c>
      <c r="QX54">
        <v>442</v>
      </c>
      <c r="QY54">
        <v>423</v>
      </c>
      <c r="QZ54">
        <v>416</v>
      </c>
      <c r="RA54">
        <v>420</v>
      </c>
      <c r="RB54">
        <v>399</v>
      </c>
      <c r="RC54">
        <v>408</v>
      </c>
      <c r="RD54">
        <v>389</v>
      </c>
      <c r="RE54">
        <v>405</v>
      </c>
      <c r="RF54">
        <v>386</v>
      </c>
      <c r="RG54">
        <v>374</v>
      </c>
      <c r="RH54">
        <v>369</v>
      </c>
      <c r="RI54">
        <v>365</v>
      </c>
      <c r="RJ54">
        <v>346</v>
      </c>
      <c r="RK54">
        <v>322</v>
      </c>
      <c r="RL54">
        <v>321</v>
      </c>
      <c r="RM54">
        <v>311</v>
      </c>
      <c r="RN54">
        <v>307</v>
      </c>
      <c r="RO54">
        <v>295</v>
      </c>
      <c r="RP54">
        <v>254</v>
      </c>
      <c r="RQ54">
        <v>302</v>
      </c>
      <c r="RR54">
        <v>264</v>
      </c>
      <c r="RS54">
        <v>287</v>
      </c>
      <c r="RT54">
        <v>255</v>
      </c>
      <c r="RU54">
        <v>190</v>
      </c>
      <c r="RV54">
        <v>158</v>
      </c>
      <c r="RW54">
        <v>146</v>
      </c>
      <c r="RX54">
        <v>103</v>
      </c>
      <c r="RY54">
        <v>123</v>
      </c>
      <c r="RZ54">
        <v>68</v>
      </c>
      <c r="SA54">
        <v>66</v>
      </c>
      <c r="SB54">
        <v>52</v>
      </c>
      <c r="SC54">
        <v>42</v>
      </c>
      <c r="SD54">
        <v>33</v>
      </c>
      <c r="SE54">
        <v>22</v>
      </c>
      <c r="SF54">
        <v>19</v>
      </c>
      <c r="SG54">
        <v>11</v>
      </c>
      <c r="SH54">
        <v>8</v>
      </c>
      <c r="SI54">
        <v>5</v>
      </c>
      <c r="SJ54">
        <v>6</v>
      </c>
      <c r="SL54">
        <v>980</v>
      </c>
      <c r="SM54" t="s">
        <v>299</v>
      </c>
      <c r="SN54">
        <v>0</v>
      </c>
      <c r="SO54">
        <v>34955.643816511547</v>
      </c>
      <c r="SP54">
        <v>66127.429281751218</v>
      </c>
      <c r="SQ54">
        <v>92974.805202680189</v>
      </c>
      <c r="SR54">
        <v>116038.32277233727</v>
      </c>
      <c r="SS54">
        <v>135498.16572173545</v>
      </c>
      <c r="ST54">
        <v>152975.9876299912</v>
      </c>
      <c r="SU54">
        <v>168651.97222811749</v>
      </c>
      <c r="SV54">
        <v>182345.93578510141</v>
      </c>
      <c r="SW54">
        <v>192976.77591486523</v>
      </c>
      <c r="SX54">
        <v>201265.22754146077</v>
      </c>
      <c r="SY54">
        <v>207391.47439590094</v>
      </c>
      <c r="SZ54">
        <v>212256.43513325049</v>
      </c>
      <c r="TA54">
        <v>0</v>
      </c>
      <c r="TB54">
        <v>-1020327.4934279881</v>
      </c>
      <c r="TC54">
        <v>-1705818.0497135711</v>
      </c>
      <c r="TD54">
        <v>-2502022.2336296355</v>
      </c>
      <c r="TE54">
        <v>-3135460.3190294248</v>
      </c>
      <c r="TF54">
        <v>-3527720.7959424751</v>
      </c>
      <c r="TG54">
        <v>-3695213.3956771232</v>
      </c>
      <c r="TH54">
        <v>-3742043.0600049561</v>
      </c>
      <c r="TI54">
        <v>-3770828.9610537244</v>
      </c>
      <c r="TJ54">
        <v>-3810356.9998721955</v>
      </c>
      <c r="TK54">
        <v>-3856221.3858877737</v>
      </c>
      <c r="TL54">
        <v>-3890378.3558213934</v>
      </c>
      <c r="TM54">
        <v>-3913793.1879853099</v>
      </c>
      <c r="TN54">
        <v>0</v>
      </c>
      <c r="TO54">
        <v>884100.02637331898</v>
      </c>
      <c r="TP54">
        <v>809517.62722743326</v>
      </c>
      <c r="TQ54">
        <v>834515.87800910044</v>
      </c>
      <c r="TR54">
        <v>963258.80328681483</v>
      </c>
      <c r="TS54">
        <v>489900.95865426195</v>
      </c>
      <c r="TT54">
        <v>19424.885291949788</v>
      </c>
      <c r="TU54">
        <v>-1093628.5445105361</v>
      </c>
      <c r="TV54">
        <v>-2024648.4230026179</v>
      </c>
      <c r="TW54">
        <v>-3068085.5877754893</v>
      </c>
      <c r="TX54">
        <v>-4366974.1350822337</v>
      </c>
      <c r="TY54">
        <v>-5254780.6391240247</v>
      </c>
      <c r="TZ54">
        <v>-6054198.4179186048</v>
      </c>
      <c r="UA54">
        <v>0</v>
      </c>
      <c r="UB54">
        <v>67376.244968094368</v>
      </c>
      <c r="UC54">
        <v>146952.28050782834</v>
      </c>
      <c r="UD54">
        <v>176403.94227039043</v>
      </c>
      <c r="UE54">
        <v>206843.36540274072</v>
      </c>
      <c r="UF54">
        <v>227325.67817237045</v>
      </c>
      <c r="UG54">
        <v>251552.35332751257</v>
      </c>
      <c r="UH54">
        <v>285643.17880071141</v>
      </c>
      <c r="UI54">
        <v>310131.80887402885</v>
      </c>
      <c r="UJ54">
        <v>327852.55803254334</v>
      </c>
      <c r="UK54">
        <v>351675.01144105068</v>
      </c>
      <c r="UL54">
        <v>345055.66382996121</v>
      </c>
      <c r="UM54">
        <v>318636.31030134961</v>
      </c>
      <c r="UN54">
        <v>0</v>
      </c>
      <c r="UO54">
        <v>346071.34795967554</v>
      </c>
      <c r="UP54">
        <v>669429.42195352307</v>
      </c>
      <c r="UQ54">
        <v>1063973.5096007665</v>
      </c>
      <c r="UR54">
        <v>1467754.536446606</v>
      </c>
      <c r="US54">
        <v>1801494.3695124022</v>
      </c>
      <c r="UT54">
        <v>2148494.6910054837</v>
      </c>
      <c r="UU54">
        <v>2393369.8941520792</v>
      </c>
      <c r="UV54">
        <v>2793781.0922299083</v>
      </c>
      <c r="UW54">
        <v>3048128.5480932537</v>
      </c>
      <c r="UX54">
        <v>3382560.2843777547</v>
      </c>
      <c r="UY54">
        <v>3679459.6968843173</v>
      </c>
      <c r="UZ54">
        <v>4007218.3236872917</v>
      </c>
      <c r="VA54">
        <v>0</v>
      </c>
      <c r="VB54">
        <v>461613.38665153057</v>
      </c>
      <c r="VC54">
        <v>884116.56194893131</v>
      </c>
      <c r="VD54">
        <v>1350986.5449837958</v>
      </c>
      <c r="VE54">
        <v>1849815.6992011657</v>
      </c>
      <c r="VF54">
        <v>2259377.012076729</v>
      </c>
      <c r="VG54">
        <v>2726272.8700756198</v>
      </c>
      <c r="VH54">
        <v>3111618.9663015418</v>
      </c>
      <c r="VI54">
        <v>3534355.0767665198</v>
      </c>
      <c r="VJ54">
        <v>3920663.148320355</v>
      </c>
      <c r="VK54">
        <v>4280016.1452991283</v>
      </c>
      <c r="VL54">
        <v>4602651.7177609494</v>
      </c>
      <c r="VM54">
        <v>4924119.4759060489</v>
      </c>
      <c r="VN54">
        <v>0</v>
      </c>
      <c r="VO54">
        <v>652862.47279139841</v>
      </c>
      <c r="VP54">
        <v>1217540.7411275425</v>
      </c>
      <c r="VQ54">
        <v>2029470.5742374237</v>
      </c>
      <c r="VR54">
        <v>2854892.5247334093</v>
      </c>
      <c r="VS54">
        <v>3546866.0885290811</v>
      </c>
      <c r="VT54">
        <v>4290059.9899412552</v>
      </c>
      <c r="VU54">
        <v>4723186.2081862353</v>
      </c>
      <c r="VV54">
        <v>5721766.1663432755</v>
      </c>
      <c r="VW54">
        <v>6263815.1575217461</v>
      </c>
      <c r="VX54">
        <v>7087536.1346044568</v>
      </c>
      <c r="VY54">
        <v>7812577.0594739504</v>
      </c>
      <c r="VZ54">
        <v>8670832.1294517498</v>
      </c>
      <c r="WA54">
        <v>0</v>
      </c>
      <c r="WB54">
        <v>151418.05314583829</v>
      </c>
      <c r="WC54">
        <v>299526.86538992415</v>
      </c>
      <c r="WD54">
        <v>446207.32418653858</v>
      </c>
      <c r="WE54">
        <v>574464.56996083166</v>
      </c>
      <c r="WF54">
        <v>668544.69185609533</v>
      </c>
      <c r="WG54">
        <v>722520.16940722265</v>
      </c>
      <c r="WH54">
        <v>741292.74906640989</v>
      </c>
      <c r="WI54">
        <v>830556.30129849911</v>
      </c>
      <c r="WJ54">
        <v>822603.46092276811</v>
      </c>
      <c r="WK54">
        <v>886210.63013108273</v>
      </c>
      <c r="WL54">
        <v>940171.23048584</v>
      </c>
      <c r="WM54">
        <v>1001866.8882801423</v>
      </c>
      <c r="WN54">
        <v>0</v>
      </c>
      <c r="WO54">
        <v>1578069.6822783793</v>
      </c>
      <c r="WP54">
        <v>2387392.8777233628</v>
      </c>
      <c r="WQ54">
        <v>3492510.3448610604</v>
      </c>
      <c r="WR54">
        <v>4897607.5027744807</v>
      </c>
      <c r="WS54">
        <v>5601286.1685802005</v>
      </c>
      <c r="WT54">
        <v>6616087.551001912</v>
      </c>
      <c r="WU54">
        <v>6588091.3642196031</v>
      </c>
      <c r="WV54">
        <v>7577458.9972409904</v>
      </c>
      <c r="WW54">
        <v>7697597.0611578468</v>
      </c>
      <c r="WX54">
        <v>7966067.9124249266</v>
      </c>
      <c r="WY54">
        <v>8442147.8478855025</v>
      </c>
      <c r="WZ54">
        <v>9166937.9568559192</v>
      </c>
      <c r="XA54">
        <v>980</v>
      </c>
      <c r="XB54" t="s">
        <v>299</v>
      </c>
      <c r="XC54">
        <v>0</v>
      </c>
      <c r="XD54">
        <v>34955.643816511547</v>
      </c>
      <c r="XE54">
        <v>66127.429281751218</v>
      </c>
      <c r="XF54">
        <v>92974.805202680189</v>
      </c>
      <c r="XG54">
        <v>116038.32277233727</v>
      </c>
      <c r="XH54">
        <v>135498.16572173545</v>
      </c>
      <c r="XI54">
        <v>152975.9876299912</v>
      </c>
      <c r="XJ54">
        <v>168651.97222811749</v>
      </c>
      <c r="XK54">
        <v>182345.93578510141</v>
      </c>
      <c r="XL54">
        <v>192976.77591486523</v>
      </c>
      <c r="XM54">
        <v>201265.22754146077</v>
      </c>
      <c r="XN54">
        <v>207391.47439590094</v>
      </c>
      <c r="XO54">
        <v>212256.43513325049</v>
      </c>
      <c r="XP54">
        <v>0</v>
      </c>
      <c r="XQ54">
        <v>0</v>
      </c>
      <c r="XR54">
        <v>0</v>
      </c>
      <c r="XS54">
        <v>0</v>
      </c>
      <c r="XT54">
        <v>0</v>
      </c>
      <c r="XU54">
        <v>0</v>
      </c>
      <c r="XV54">
        <v>0</v>
      </c>
      <c r="XW54">
        <v>0</v>
      </c>
      <c r="XX54">
        <v>0</v>
      </c>
      <c r="XY54">
        <v>0</v>
      </c>
      <c r="XZ54">
        <v>0</v>
      </c>
      <c r="YA54">
        <v>0</v>
      </c>
      <c r="YB54">
        <v>0</v>
      </c>
      <c r="YC54">
        <v>0</v>
      </c>
      <c r="YD54">
        <v>884100.02637331898</v>
      </c>
      <c r="YE54">
        <v>884100.02637331898</v>
      </c>
      <c r="YF54">
        <v>909098.27715498616</v>
      </c>
      <c r="YG54">
        <v>1037841.2024327005</v>
      </c>
      <c r="YH54">
        <v>1037841.2024327005</v>
      </c>
      <c r="YI54">
        <v>1037841.2024327005</v>
      </c>
      <c r="YJ54">
        <v>1037841.2024327005</v>
      </c>
      <c r="YK54">
        <v>1037841.2024327005</v>
      </c>
      <c r="YL54">
        <v>1037841.2024327005</v>
      </c>
      <c r="YM54">
        <v>1037841.2024327005</v>
      </c>
      <c r="YN54">
        <v>1037841.2024327005</v>
      </c>
      <c r="YO54">
        <v>1037841.2024327005</v>
      </c>
      <c r="YP54">
        <v>0</v>
      </c>
      <c r="YQ54">
        <v>67376.244968094368</v>
      </c>
      <c r="YR54">
        <v>146952.28050782834</v>
      </c>
      <c r="YS54">
        <v>176403.94227039043</v>
      </c>
      <c r="YT54">
        <v>206843.36540274072</v>
      </c>
      <c r="YU54">
        <v>227325.67817237045</v>
      </c>
      <c r="YV54">
        <v>251552.35332751257</v>
      </c>
      <c r="YW54">
        <v>285643.17880071141</v>
      </c>
      <c r="YX54">
        <v>310131.80887402885</v>
      </c>
      <c r="YY54">
        <v>327852.55803254334</v>
      </c>
      <c r="YZ54">
        <v>351675.01144105068</v>
      </c>
      <c r="ZA54">
        <v>351675.01144105068</v>
      </c>
      <c r="ZB54">
        <v>351675.01144105068</v>
      </c>
      <c r="ZC54">
        <v>0</v>
      </c>
      <c r="ZD54">
        <v>346071.34795967554</v>
      </c>
      <c r="ZE54">
        <v>669429.42195352307</v>
      </c>
      <c r="ZF54">
        <v>1063973.5096007665</v>
      </c>
      <c r="ZG54">
        <v>1467754.536446606</v>
      </c>
      <c r="ZH54">
        <v>1801494.3695124022</v>
      </c>
      <c r="ZI54">
        <v>2148494.6910054837</v>
      </c>
      <c r="ZJ54">
        <v>2393369.8941520792</v>
      </c>
      <c r="ZK54">
        <v>2793781.0922299083</v>
      </c>
      <c r="ZL54">
        <v>3048128.5480932537</v>
      </c>
      <c r="ZM54">
        <v>3382560.2843777547</v>
      </c>
      <c r="ZN54">
        <v>3679459.6968843173</v>
      </c>
      <c r="ZO54">
        <v>4007218.3236872917</v>
      </c>
      <c r="ZP54">
        <v>0</v>
      </c>
      <c r="ZQ54">
        <v>461613.38665153057</v>
      </c>
      <c r="ZR54">
        <v>884116.56194893131</v>
      </c>
      <c r="ZS54">
        <v>1350986.5449837958</v>
      </c>
      <c r="ZT54">
        <v>1849815.6992011657</v>
      </c>
      <c r="ZU54">
        <v>2259377.012076729</v>
      </c>
      <c r="ZV54">
        <v>2726272.8700756198</v>
      </c>
      <c r="ZW54">
        <v>3111618.9663015418</v>
      </c>
      <c r="ZX54">
        <v>3534355.0767665198</v>
      </c>
      <c r="ZY54">
        <v>3920663.148320355</v>
      </c>
      <c r="ZZ54">
        <v>4280016.1452991283</v>
      </c>
      <c r="AAA54">
        <v>4602651.7177609494</v>
      </c>
      <c r="AAB54">
        <v>4924119.4759060489</v>
      </c>
      <c r="AAC54">
        <v>0</v>
      </c>
      <c r="AAD54">
        <v>652862.47279139841</v>
      </c>
      <c r="AAE54">
        <v>1217540.7411275425</v>
      </c>
      <c r="AAF54">
        <v>2029470.5742374237</v>
      </c>
      <c r="AAG54">
        <v>2854892.5247334093</v>
      </c>
      <c r="AAH54">
        <v>3546866.0885290811</v>
      </c>
      <c r="AAI54">
        <v>4290059.9899412552</v>
      </c>
      <c r="AAJ54">
        <v>4723186.2081862353</v>
      </c>
      <c r="AAK54">
        <v>5721766.1663432755</v>
      </c>
      <c r="AAL54">
        <v>6263815.1575217461</v>
      </c>
      <c r="AAM54">
        <v>7087536.1346044568</v>
      </c>
      <c r="AAN54">
        <v>7812577.0594739504</v>
      </c>
      <c r="AAO54">
        <v>8670832.1294517498</v>
      </c>
      <c r="AAP54">
        <v>0</v>
      </c>
      <c r="AAQ54">
        <v>151418.05314583829</v>
      </c>
      <c r="AAR54">
        <v>299526.86538992415</v>
      </c>
      <c r="AAS54">
        <v>446207.32418653858</v>
      </c>
      <c r="AAT54">
        <v>574464.56996083166</v>
      </c>
      <c r="AAU54">
        <v>668544.69185609533</v>
      </c>
      <c r="AAV54">
        <v>722520.16940722265</v>
      </c>
      <c r="AAW54">
        <v>741292.74906640989</v>
      </c>
      <c r="AAX54">
        <v>830556.30129849911</v>
      </c>
      <c r="AAY54">
        <v>830556.30129849911</v>
      </c>
      <c r="AAZ54">
        <v>894163.47050681373</v>
      </c>
      <c r="ABA54">
        <v>948124.070861571</v>
      </c>
      <c r="ABB54">
        <v>1009819.7286558733</v>
      </c>
      <c r="ABC54">
        <v>0</v>
      </c>
      <c r="ABD54">
        <v>2598397.1757063679</v>
      </c>
      <c r="ABE54">
        <v>4167793.3265828197</v>
      </c>
      <c r="ABF54">
        <v>6069114.9776365813</v>
      </c>
      <c r="ABG54">
        <v>8107650.2209497914</v>
      </c>
      <c r="ABH54">
        <v>9676947.2083011139</v>
      </c>
      <c r="ABI54">
        <v>11329717.263819784</v>
      </c>
      <c r="ABJ54">
        <v>12461604.171167796</v>
      </c>
      <c r="ABK54">
        <v>14410777.583730035</v>
      </c>
      <c r="ABL54">
        <v>15621833.691613965</v>
      </c>
      <c r="ABM54">
        <v>17235057.476203367</v>
      </c>
      <c r="ABN54">
        <v>18639720.233250439</v>
      </c>
      <c r="ABO54">
        <v>20213762.306707967</v>
      </c>
      <c r="ABQ54">
        <v>980</v>
      </c>
      <c r="ABR54" t="s">
        <v>299</v>
      </c>
      <c r="ABS54">
        <v>0</v>
      </c>
      <c r="ABT54">
        <v>69999.920681382122</v>
      </c>
      <c r="ABU54">
        <v>126746.13537567515</v>
      </c>
      <c r="ABV54">
        <v>180560.96889990426</v>
      </c>
      <c r="ABW54">
        <v>228277.26708376087</v>
      </c>
      <c r="ABX54">
        <v>265106.2967024945</v>
      </c>
      <c r="ABY54">
        <v>297823.861708796</v>
      </c>
      <c r="ABZ54">
        <v>320687.52205833222</v>
      </c>
      <c r="ACA54">
        <v>344214.50501303031</v>
      </c>
      <c r="ACB54">
        <v>358965.30298617342</v>
      </c>
      <c r="ACC54">
        <v>367442.07071008475</v>
      </c>
      <c r="ACD54">
        <v>375449.2621017702</v>
      </c>
      <c r="ACE54">
        <v>382711.44856706262</v>
      </c>
      <c r="ACG54">
        <v>980</v>
      </c>
      <c r="ACH54" t="s">
        <v>299</v>
      </c>
      <c r="ACI54">
        <v>10656</v>
      </c>
      <c r="ACJ54">
        <v>224540</v>
      </c>
      <c r="ACK54">
        <v>4.7457023247528277E-2</v>
      </c>
      <c r="ACM54">
        <v>980</v>
      </c>
      <c r="ACN54" t="s">
        <v>299</v>
      </c>
      <c r="ACO54">
        <v>540</v>
      </c>
      <c r="ACP54">
        <v>242</v>
      </c>
      <c r="ACQ54">
        <v>137</v>
      </c>
      <c r="ACR54">
        <v>301</v>
      </c>
      <c r="ACS54">
        <v>868</v>
      </c>
      <c r="ACT54">
        <v>1028</v>
      </c>
      <c r="ACU54">
        <v>694</v>
      </c>
      <c r="ACV54">
        <v>426</v>
      </c>
      <c r="ACW54">
        <v>241</v>
      </c>
      <c r="ACX54">
        <v>225</v>
      </c>
      <c r="ACY54">
        <v>219</v>
      </c>
      <c r="ACZ54">
        <v>152</v>
      </c>
      <c r="ADA54">
        <v>158</v>
      </c>
      <c r="ADB54">
        <v>107</v>
      </c>
      <c r="ADC54">
        <v>42</v>
      </c>
      <c r="ADD54">
        <v>56</v>
      </c>
      <c r="ADF54">
        <v>980</v>
      </c>
      <c r="ADG54" t="s">
        <v>299</v>
      </c>
      <c r="ADH54">
        <v>384</v>
      </c>
      <c r="ADI54">
        <v>221</v>
      </c>
      <c r="ADJ54">
        <v>161</v>
      </c>
      <c r="ADK54">
        <v>735</v>
      </c>
      <c r="ADL54">
        <v>1174</v>
      </c>
      <c r="ADM54">
        <v>705</v>
      </c>
      <c r="ADN54">
        <v>493</v>
      </c>
      <c r="ADO54">
        <v>372</v>
      </c>
      <c r="ADP54">
        <v>267</v>
      </c>
      <c r="ADQ54">
        <v>250</v>
      </c>
      <c r="ADR54">
        <v>247</v>
      </c>
      <c r="ADS54">
        <v>175</v>
      </c>
      <c r="ADT54">
        <v>136</v>
      </c>
      <c r="ADU54">
        <v>94</v>
      </c>
      <c r="ADV54">
        <v>60</v>
      </c>
      <c r="ADW54">
        <v>48</v>
      </c>
      <c r="ADY54">
        <v>980</v>
      </c>
      <c r="ADZ54" t="s">
        <v>299</v>
      </c>
      <c r="AEA54">
        <v>156</v>
      </c>
      <c r="AEB54">
        <v>21</v>
      </c>
      <c r="AEC54">
        <v>-24</v>
      </c>
      <c r="AED54">
        <v>-434</v>
      </c>
      <c r="AEE54">
        <v>-306</v>
      </c>
      <c r="AEF54">
        <v>323</v>
      </c>
      <c r="AEG54">
        <v>201</v>
      </c>
      <c r="AEH54">
        <v>54</v>
      </c>
      <c r="AEI54">
        <v>-26</v>
      </c>
      <c r="AEJ54">
        <v>-25</v>
      </c>
      <c r="AEK54">
        <v>-28</v>
      </c>
      <c r="AEL54">
        <v>-23</v>
      </c>
      <c r="AEM54">
        <v>22</v>
      </c>
      <c r="AEN54">
        <v>13</v>
      </c>
      <c r="AEO54">
        <v>-18</v>
      </c>
      <c r="AEP54">
        <v>8</v>
      </c>
      <c r="AER54">
        <v>980</v>
      </c>
      <c r="AES54" t="s">
        <v>299</v>
      </c>
      <c r="AET54">
        <v>5840.6145954025251</v>
      </c>
      <c r="AEU54">
        <v>5770.6506213067287</v>
      </c>
      <c r="AEV54">
        <v>7366.8570093810195</v>
      </c>
      <c r="AEW54">
        <v>4394.2657361181436</v>
      </c>
      <c r="AEX54">
        <v>-87.008923227660944</v>
      </c>
      <c r="AEY54">
        <v>2241.1626174412859</v>
      </c>
      <c r="AEZ54">
        <v>3422.0707767743397</v>
      </c>
      <c r="AFA54">
        <v>4368.634197599029</v>
      </c>
      <c r="AFB54">
        <v>5245.5102851769625</v>
      </c>
      <c r="AFC54">
        <v>5750.0487755269887</v>
      </c>
      <c r="AFD54">
        <v>4868.0818099472172</v>
      </c>
      <c r="AFE54">
        <v>4542.5736956973433</v>
      </c>
      <c r="AFF54">
        <v>3596.8269150888596</v>
      </c>
      <c r="AFG54">
        <v>3497.4770810661166</v>
      </c>
      <c r="AFH54">
        <v>3046.9807867205714</v>
      </c>
      <c r="AFI54">
        <v>13416.106638119722</v>
      </c>
      <c r="AFK54">
        <v>980</v>
      </c>
      <c r="AFL54" t="s">
        <v>299</v>
      </c>
      <c r="AFM54">
        <v>10736.823191265688</v>
      </c>
      <c r="AFN54">
        <v>9701.2491631083576</v>
      </c>
      <c r="AFO54">
        <v>10801.222772620662</v>
      </c>
      <c r="AFP54">
        <v>5623.4558566096812</v>
      </c>
      <c r="AFQ54">
        <v>2100.7967972946985</v>
      </c>
      <c r="AFR54">
        <v>2005.2874873275573</v>
      </c>
      <c r="AFS54">
        <v>2005.2874873275573</v>
      </c>
      <c r="AFT54">
        <v>2005.2874873275573</v>
      </c>
      <c r="AFU54">
        <v>2005.2874873275573</v>
      </c>
      <c r="AFV54">
        <v>2005.2874873275573</v>
      </c>
      <c r="AFW54">
        <v>2408.2388739830958</v>
      </c>
      <c r="AFX54">
        <v>2408.2388739830958</v>
      </c>
      <c r="AFY54">
        <v>2408.2388739830958</v>
      </c>
      <c r="AFZ54">
        <v>4238.9907927325403</v>
      </c>
      <c r="AGA54">
        <v>4238.9907927325403</v>
      </c>
      <c r="AGB54">
        <v>15483.582704224591</v>
      </c>
      <c r="AGD54">
        <v>980</v>
      </c>
      <c r="AGE54" t="s">
        <v>299</v>
      </c>
      <c r="AGF54">
        <v>-4896.2085958631633</v>
      </c>
      <c r="AGG54">
        <v>-3930.5985418016289</v>
      </c>
      <c r="AGH54">
        <v>-3434.3657632396425</v>
      </c>
      <c r="AGI54">
        <v>-1229.1901204915375</v>
      </c>
      <c r="AGJ54">
        <v>-2187.8057205223595</v>
      </c>
      <c r="AGK54">
        <v>235.87513011372857</v>
      </c>
      <c r="AGL54">
        <v>1416.7832894467824</v>
      </c>
      <c r="AGM54">
        <v>2363.3467102714717</v>
      </c>
      <c r="AGN54">
        <v>3240.2227978494052</v>
      </c>
      <c r="AGO54">
        <v>3744.7612881994314</v>
      </c>
      <c r="AGP54">
        <v>2459.8429359641214</v>
      </c>
      <c r="AGQ54">
        <v>2134.3348217142475</v>
      </c>
      <c r="AGR54">
        <v>1188.5880411057638</v>
      </c>
      <c r="AGS54">
        <v>-741.51371166642366</v>
      </c>
      <c r="AGT54">
        <v>-1192.0100060119689</v>
      </c>
      <c r="AGU54">
        <v>-2067.4760661048695</v>
      </c>
    </row>
    <row r="55" spans="1:879" x14ac:dyDescent="0.25">
      <c r="B55">
        <v>6</v>
      </c>
      <c r="C55" t="s">
        <v>16</v>
      </c>
      <c r="D55">
        <v>4447</v>
      </c>
      <c r="E55">
        <v>4363</v>
      </c>
      <c r="F55">
        <v>4374</v>
      </c>
      <c r="G55">
        <v>4383</v>
      </c>
      <c r="H55">
        <v>4390</v>
      </c>
      <c r="I55">
        <v>4392</v>
      </c>
      <c r="J55">
        <v>4393</v>
      </c>
      <c r="K55">
        <v>4388</v>
      </c>
      <c r="L55">
        <v>4383</v>
      </c>
      <c r="M55">
        <v>4373</v>
      </c>
      <c r="N55">
        <v>4362</v>
      </c>
      <c r="O55">
        <v>4356</v>
      </c>
      <c r="P55">
        <v>4346</v>
      </c>
      <c r="R55">
        <v>6</v>
      </c>
      <c r="S55" t="s">
        <v>16</v>
      </c>
      <c r="T55">
        <v>26282</v>
      </c>
      <c r="U55">
        <v>25178</v>
      </c>
      <c r="V55">
        <v>24198</v>
      </c>
      <c r="W55">
        <v>23302</v>
      </c>
      <c r="X55">
        <v>22657</v>
      </c>
      <c r="Y55">
        <v>22327</v>
      </c>
      <c r="Z55">
        <v>22255</v>
      </c>
      <c r="AA55">
        <v>22274</v>
      </c>
      <c r="AB55">
        <v>22274</v>
      </c>
      <c r="AC55">
        <v>22258</v>
      </c>
      <c r="AD55">
        <v>22235</v>
      </c>
      <c r="AE55">
        <v>22193</v>
      </c>
      <c r="AF55">
        <v>22162</v>
      </c>
      <c r="AH55">
        <v>6</v>
      </c>
      <c r="AI55" t="s">
        <v>16</v>
      </c>
      <c r="AJ55">
        <v>6021</v>
      </c>
      <c r="AK55">
        <v>5702</v>
      </c>
      <c r="AL55">
        <v>5496</v>
      </c>
      <c r="AM55">
        <v>5413</v>
      </c>
      <c r="AN55">
        <v>5168</v>
      </c>
      <c r="AO55">
        <v>4860</v>
      </c>
      <c r="AP55">
        <v>4600</v>
      </c>
      <c r="AQ55">
        <v>4497</v>
      </c>
      <c r="AR55">
        <v>4506</v>
      </c>
      <c r="AS55">
        <v>4514</v>
      </c>
      <c r="AT55">
        <v>4515</v>
      </c>
      <c r="AU55">
        <v>4523</v>
      </c>
      <c r="AV55">
        <v>4508</v>
      </c>
      <c r="AX55">
        <v>6</v>
      </c>
      <c r="AY55" t="s">
        <v>16</v>
      </c>
      <c r="AZ55">
        <v>34598</v>
      </c>
      <c r="BA55">
        <v>35073</v>
      </c>
      <c r="BB55">
        <v>35118</v>
      </c>
      <c r="BC55">
        <v>34882</v>
      </c>
      <c r="BD55">
        <v>34448</v>
      </c>
      <c r="BE55">
        <v>33802</v>
      </c>
      <c r="BF55">
        <v>32949</v>
      </c>
      <c r="BG55">
        <v>31545</v>
      </c>
      <c r="BH55">
        <v>30355</v>
      </c>
      <c r="BI55">
        <v>29361</v>
      </c>
      <c r="BJ55">
        <v>28468</v>
      </c>
      <c r="BK55">
        <v>27811</v>
      </c>
      <c r="BL55">
        <v>27466</v>
      </c>
      <c r="BN55">
        <v>6</v>
      </c>
      <c r="BO55" t="s">
        <v>16</v>
      </c>
      <c r="BP55">
        <v>16353</v>
      </c>
      <c r="BQ55">
        <v>16811</v>
      </c>
      <c r="BR55">
        <v>17059</v>
      </c>
      <c r="BS55">
        <v>17340</v>
      </c>
      <c r="BT55">
        <v>17631</v>
      </c>
      <c r="BU55">
        <v>17787</v>
      </c>
      <c r="BV55">
        <v>17758</v>
      </c>
      <c r="BW55">
        <v>17919</v>
      </c>
      <c r="BX55">
        <v>17793</v>
      </c>
      <c r="BY55">
        <v>17587</v>
      </c>
      <c r="BZ55">
        <v>16994</v>
      </c>
      <c r="CA55">
        <v>16465</v>
      </c>
      <c r="CB55">
        <v>15821</v>
      </c>
      <c r="CD55">
        <v>6</v>
      </c>
      <c r="CE55" t="s">
        <v>16</v>
      </c>
      <c r="CF55">
        <v>15814</v>
      </c>
      <c r="CG55">
        <v>15948</v>
      </c>
      <c r="CH55">
        <v>16309</v>
      </c>
      <c r="CI55">
        <v>16773</v>
      </c>
      <c r="CJ55">
        <v>17222</v>
      </c>
      <c r="CK55">
        <v>17454</v>
      </c>
      <c r="CL55">
        <v>17737</v>
      </c>
      <c r="CM55">
        <v>18022</v>
      </c>
      <c r="CN55">
        <v>18179</v>
      </c>
      <c r="CO55">
        <v>18152</v>
      </c>
      <c r="CP55">
        <v>18296</v>
      </c>
      <c r="CQ55">
        <v>18169</v>
      </c>
      <c r="CR55">
        <v>17947</v>
      </c>
      <c r="CT55">
        <v>6</v>
      </c>
      <c r="CU55" t="s">
        <v>16</v>
      </c>
      <c r="CV55">
        <v>31956</v>
      </c>
      <c r="CW55">
        <v>31520</v>
      </c>
      <c r="CX55">
        <v>31200</v>
      </c>
      <c r="CY55">
        <v>30747</v>
      </c>
      <c r="CZ55">
        <v>30677</v>
      </c>
      <c r="DA55">
        <v>30842</v>
      </c>
      <c r="DB55">
        <v>31211</v>
      </c>
      <c r="DC55">
        <v>31664</v>
      </c>
      <c r="DD55">
        <v>32262</v>
      </c>
      <c r="DE55">
        <v>32799</v>
      </c>
      <c r="DF55">
        <v>33192</v>
      </c>
      <c r="DG55">
        <v>33552</v>
      </c>
      <c r="DH55">
        <v>33662</v>
      </c>
      <c r="DJ55">
        <v>6</v>
      </c>
      <c r="DK55" t="s">
        <v>16</v>
      </c>
      <c r="DL55">
        <v>269741</v>
      </c>
      <c r="DM55">
        <v>270547</v>
      </c>
      <c r="DN55">
        <v>271376</v>
      </c>
      <c r="DO55">
        <v>272014</v>
      </c>
      <c r="DP55">
        <v>272484</v>
      </c>
      <c r="DQ55">
        <v>273349</v>
      </c>
      <c r="DR55">
        <v>273702</v>
      </c>
      <c r="DS55">
        <v>273998</v>
      </c>
      <c r="DT55">
        <v>274116</v>
      </c>
      <c r="DU55">
        <v>274435</v>
      </c>
      <c r="DV55">
        <v>274925</v>
      </c>
      <c r="DW55">
        <v>275356</v>
      </c>
      <c r="DX55">
        <v>276083</v>
      </c>
      <c r="DZ55">
        <v>6</v>
      </c>
      <c r="EA55" t="s">
        <v>16</v>
      </c>
      <c r="EB55">
        <v>62521</v>
      </c>
      <c r="EC55">
        <v>63692</v>
      </c>
      <c r="ED55">
        <v>63702</v>
      </c>
      <c r="EE55">
        <v>63190</v>
      </c>
      <c r="EF55">
        <v>62380</v>
      </c>
      <c r="EG55">
        <v>61296</v>
      </c>
      <c r="EH55">
        <v>60648</v>
      </c>
      <c r="EI55">
        <v>60359</v>
      </c>
      <c r="EJ55">
        <v>60283</v>
      </c>
      <c r="EK55">
        <v>60170</v>
      </c>
      <c r="EL55">
        <v>60241</v>
      </c>
      <c r="EM55">
        <v>60312</v>
      </c>
      <c r="EN55">
        <v>60347</v>
      </c>
      <c r="EP55">
        <v>6</v>
      </c>
      <c r="EQ55" t="s">
        <v>16</v>
      </c>
      <c r="ER55">
        <v>33371</v>
      </c>
      <c r="ES55">
        <v>34322</v>
      </c>
      <c r="ET55">
        <v>36204</v>
      </c>
      <c r="EU55">
        <v>38746</v>
      </c>
      <c r="EV55">
        <v>41298</v>
      </c>
      <c r="EW55">
        <v>43599</v>
      </c>
      <c r="EX55">
        <v>45693</v>
      </c>
      <c r="EY55">
        <v>47752</v>
      </c>
      <c r="EZ55">
        <v>48785</v>
      </c>
      <c r="FA55">
        <v>50686</v>
      </c>
      <c r="FB55">
        <v>51907</v>
      </c>
      <c r="FC55">
        <v>52950</v>
      </c>
      <c r="FD55">
        <v>53121</v>
      </c>
      <c r="FF55">
        <v>6</v>
      </c>
      <c r="FG55" t="s">
        <v>16</v>
      </c>
      <c r="FH55">
        <v>13991</v>
      </c>
      <c r="FI55">
        <v>14253</v>
      </c>
      <c r="FJ55">
        <v>14564</v>
      </c>
      <c r="FK55">
        <v>14883</v>
      </c>
      <c r="FL55">
        <v>15293</v>
      </c>
      <c r="FM55">
        <v>15816</v>
      </c>
      <c r="FN55">
        <v>16346</v>
      </c>
      <c r="FO55">
        <v>16555</v>
      </c>
      <c r="FP55">
        <v>17626</v>
      </c>
      <c r="FQ55">
        <v>17706</v>
      </c>
      <c r="FR55">
        <v>18279</v>
      </c>
      <c r="FS55">
        <v>18990</v>
      </c>
      <c r="FT55">
        <v>20374</v>
      </c>
      <c r="FV55">
        <v>6</v>
      </c>
      <c r="FW55" t="s">
        <v>16</v>
      </c>
      <c r="FX55">
        <v>515095</v>
      </c>
      <c r="FY55">
        <v>517409</v>
      </c>
      <c r="FZ55">
        <v>519600</v>
      </c>
      <c r="GA55">
        <v>521673</v>
      </c>
      <c r="GB55">
        <v>523648</v>
      </c>
      <c r="GC55">
        <v>525524</v>
      </c>
      <c r="GD55">
        <v>527292</v>
      </c>
      <c r="GE55">
        <v>528973</v>
      </c>
      <c r="GF55">
        <v>530562</v>
      </c>
      <c r="GG55">
        <v>532041</v>
      </c>
      <c r="GH55">
        <v>533414</v>
      </c>
      <c r="GI55">
        <v>534677</v>
      </c>
      <c r="GJ55">
        <v>535837</v>
      </c>
      <c r="GL55">
        <v>6</v>
      </c>
      <c r="GM55" t="s">
        <v>16</v>
      </c>
      <c r="GN55">
        <v>5717</v>
      </c>
      <c r="GO55">
        <v>5664</v>
      </c>
      <c r="GP55">
        <v>5506</v>
      </c>
      <c r="GQ55">
        <v>5502</v>
      </c>
      <c r="GR55">
        <v>5423</v>
      </c>
      <c r="GS55">
        <v>5390</v>
      </c>
      <c r="GT55">
        <v>5136</v>
      </c>
      <c r="GU55">
        <v>4957</v>
      </c>
      <c r="GV55">
        <v>5083</v>
      </c>
      <c r="GW55">
        <v>5014</v>
      </c>
      <c r="GX55">
        <v>5133</v>
      </c>
      <c r="GY55">
        <v>4970</v>
      </c>
      <c r="GZ55">
        <v>5233</v>
      </c>
      <c r="HA55">
        <v>5246</v>
      </c>
      <c r="HB55">
        <v>5462</v>
      </c>
      <c r="HC55">
        <v>5689</v>
      </c>
      <c r="HD55">
        <v>5671</v>
      </c>
      <c r="HE55">
        <v>5803</v>
      </c>
      <c r="HF55">
        <v>5655</v>
      </c>
      <c r="HG55">
        <v>5954</v>
      </c>
      <c r="HH55">
        <v>6187</v>
      </c>
      <c r="HI55">
        <v>6408</v>
      </c>
      <c r="HJ55">
        <v>6163</v>
      </c>
      <c r="HK55">
        <v>6399</v>
      </c>
      <c r="HL55">
        <v>6725</v>
      </c>
      <c r="HM55">
        <v>6970</v>
      </c>
      <c r="HN55">
        <v>7150</v>
      </c>
      <c r="HO55">
        <v>7160</v>
      </c>
      <c r="HP55">
        <v>6699</v>
      </c>
      <c r="HQ55">
        <v>6621</v>
      </c>
      <c r="HR55">
        <v>6457</v>
      </c>
      <c r="HS55">
        <v>6478</v>
      </c>
      <c r="HT55">
        <v>6620</v>
      </c>
      <c r="HU55">
        <v>6733</v>
      </c>
      <c r="HV55">
        <v>6341</v>
      </c>
      <c r="HW55">
        <v>6179</v>
      </c>
      <c r="HX55">
        <v>5558</v>
      </c>
      <c r="HY55">
        <v>5749</v>
      </c>
      <c r="HZ55">
        <v>5769</v>
      </c>
      <c r="IA55">
        <v>6109</v>
      </c>
      <c r="IB55">
        <v>6042</v>
      </c>
      <c r="IC55">
        <v>6387</v>
      </c>
      <c r="ID55">
        <v>6622</v>
      </c>
      <c r="IE55">
        <v>6675</v>
      </c>
      <c r="IF55">
        <v>6454</v>
      </c>
      <c r="IG55">
        <v>6626</v>
      </c>
      <c r="IH55">
        <v>6569</v>
      </c>
      <c r="II55">
        <v>6530</v>
      </c>
      <c r="IJ55">
        <v>6585</v>
      </c>
      <c r="IK55">
        <v>6523</v>
      </c>
      <c r="IL55">
        <v>6465</v>
      </c>
      <c r="IM55">
        <v>6191</v>
      </c>
      <c r="IN55">
        <v>6495</v>
      </c>
      <c r="IO55">
        <v>6740</v>
      </c>
      <c r="IP55">
        <v>6506</v>
      </c>
      <c r="IQ55">
        <v>6523</v>
      </c>
      <c r="IR55">
        <v>6609</v>
      </c>
      <c r="IS55">
        <v>6705</v>
      </c>
      <c r="IT55">
        <v>6743</v>
      </c>
      <c r="IU55">
        <v>6856</v>
      </c>
      <c r="IV55">
        <v>7162</v>
      </c>
      <c r="IW55">
        <v>7283</v>
      </c>
      <c r="IX55">
        <v>7312</v>
      </c>
      <c r="IY55">
        <v>7181</v>
      </c>
      <c r="IZ55">
        <v>6331</v>
      </c>
      <c r="JA55">
        <v>5146</v>
      </c>
      <c r="JB55">
        <v>4767</v>
      </c>
      <c r="JC55">
        <v>3936</v>
      </c>
      <c r="JD55">
        <v>5425</v>
      </c>
      <c r="JE55">
        <v>3925</v>
      </c>
      <c r="JF55">
        <v>4378</v>
      </c>
      <c r="JG55">
        <v>4287</v>
      </c>
      <c r="JH55">
        <v>4028</v>
      </c>
      <c r="JI55">
        <v>3791</v>
      </c>
      <c r="JJ55">
        <v>3714</v>
      </c>
      <c r="JK55">
        <v>3449</v>
      </c>
      <c r="JL55">
        <v>3257</v>
      </c>
      <c r="JM55">
        <v>3261</v>
      </c>
      <c r="JN55">
        <v>3323</v>
      </c>
      <c r="JO55">
        <v>3232</v>
      </c>
      <c r="JP55">
        <v>3035</v>
      </c>
      <c r="JQ55">
        <v>2880</v>
      </c>
      <c r="JR55">
        <v>2550</v>
      </c>
      <c r="JS55">
        <v>2322</v>
      </c>
      <c r="JT55">
        <v>2126</v>
      </c>
      <c r="JU55">
        <v>1807</v>
      </c>
      <c r="JV55">
        <v>1705</v>
      </c>
      <c r="JW55">
        <v>1489</v>
      </c>
      <c r="JX55">
        <v>1213</v>
      </c>
      <c r="JY55">
        <v>1004</v>
      </c>
      <c r="JZ55">
        <v>647</v>
      </c>
      <c r="KA55">
        <v>557</v>
      </c>
      <c r="KB55">
        <v>464</v>
      </c>
      <c r="KC55">
        <v>371</v>
      </c>
      <c r="KD55">
        <v>253</v>
      </c>
      <c r="KE55">
        <v>206</v>
      </c>
      <c r="KF55">
        <v>126</v>
      </c>
      <c r="KG55">
        <v>89</v>
      </c>
      <c r="KH55">
        <v>69</v>
      </c>
      <c r="KI55">
        <v>26</v>
      </c>
      <c r="KJ55">
        <v>50</v>
      </c>
      <c r="KL55">
        <v>6</v>
      </c>
      <c r="KM55" t="s">
        <v>16</v>
      </c>
      <c r="KN55">
        <v>4447</v>
      </c>
      <c r="KO55">
        <v>4734</v>
      </c>
      <c r="KP55">
        <v>5074</v>
      </c>
      <c r="KQ55">
        <v>5351</v>
      </c>
      <c r="KR55">
        <v>5445</v>
      </c>
      <c r="KS55">
        <v>5678</v>
      </c>
      <c r="KT55">
        <v>6021</v>
      </c>
      <c r="KU55">
        <v>5714</v>
      </c>
      <c r="KV55">
        <v>5829</v>
      </c>
      <c r="KW55">
        <v>5888</v>
      </c>
      <c r="KX55">
        <v>5794</v>
      </c>
      <c r="KY55">
        <v>5727</v>
      </c>
      <c r="KZ55">
        <v>5646</v>
      </c>
      <c r="LA55">
        <v>5574</v>
      </c>
      <c r="LB55">
        <v>5538</v>
      </c>
      <c r="LC55">
        <v>5241</v>
      </c>
      <c r="LD55">
        <v>5202</v>
      </c>
      <c r="LE55">
        <v>5305</v>
      </c>
      <c r="LF55">
        <v>5307</v>
      </c>
      <c r="LG55">
        <v>5794</v>
      </c>
      <c r="LH55">
        <v>6119</v>
      </c>
      <c r="LI55">
        <v>6630</v>
      </c>
      <c r="LJ55">
        <v>6612</v>
      </c>
      <c r="LK55">
        <v>6801</v>
      </c>
      <c r="LL55">
        <v>7033</v>
      </c>
      <c r="LM55">
        <v>7070</v>
      </c>
      <c r="LN55">
        <v>7195</v>
      </c>
      <c r="LO55">
        <v>7075</v>
      </c>
      <c r="LP55">
        <v>7051</v>
      </c>
      <c r="LQ55">
        <v>7108</v>
      </c>
      <c r="LR55">
        <v>7068</v>
      </c>
      <c r="LS55">
        <v>6643</v>
      </c>
      <c r="LT55">
        <v>6661</v>
      </c>
      <c r="LU55">
        <v>6961</v>
      </c>
      <c r="LV55">
        <v>7131</v>
      </c>
      <c r="LW55">
        <v>7303</v>
      </c>
      <c r="LX55">
        <v>7240</v>
      </c>
      <c r="LY55">
        <v>6764</v>
      </c>
      <c r="LZ55">
        <v>6706</v>
      </c>
      <c r="MA55">
        <v>6500</v>
      </c>
      <c r="MB55">
        <v>6610</v>
      </c>
      <c r="MC55">
        <v>6629</v>
      </c>
      <c r="MD55">
        <v>6823</v>
      </c>
      <c r="ME55">
        <v>6424</v>
      </c>
      <c r="MF55">
        <v>6281</v>
      </c>
      <c r="MG55">
        <v>5609</v>
      </c>
      <c r="MH55">
        <v>5822</v>
      </c>
      <c r="MI55">
        <v>5813</v>
      </c>
      <c r="MJ55">
        <v>6048</v>
      </c>
      <c r="MK55">
        <v>6074</v>
      </c>
      <c r="ML55">
        <v>6420</v>
      </c>
      <c r="MM55">
        <v>6558</v>
      </c>
      <c r="MN55">
        <v>6568</v>
      </c>
      <c r="MO55">
        <v>6381</v>
      </c>
      <c r="MP55">
        <v>6560</v>
      </c>
      <c r="MQ55">
        <v>6490</v>
      </c>
      <c r="MR55">
        <v>6422</v>
      </c>
      <c r="MS55">
        <v>6510</v>
      </c>
      <c r="MT55">
        <v>6395</v>
      </c>
      <c r="MU55">
        <v>6319</v>
      </c>
      <c r="MV55">
        <v>5997</v>
      </c>
      <c r="MW55">
        <v>6355</v>
      </c>
      <c r="MX55">
        <v>6492</v>
      </c>
      <c r="MY55">
        <v>6262</v>
      </c>
      <c r="MZ55">
        <v>6370</v>
      </c>
      <c r="NA55">
        <v>6304</v>
      </c>
      <c r="NB55">
        <v>6387</v>
      </c>
      <c r="NC55">
        <v>6410</v>
      </c>
      <c r="ND55">
        <v>6463</v>
      </c>
      <c r="NE55">
        <v>6715</v>
      </c>
      <c r="NF55">
        <v>6779</v>
      </c>
      <c r="NG55">
        <v>6772</v>
      </c>
      <c r="NH55">
        <v>6509</v>
      </c>
      <c r="NI55">
        <v>5656</v>
      </c>
      <c r="NJ55">
        <v>4526</v>
      </c>
      <c r="NK55">
        <v>4186</v>
      </c>
      <c r="NL55">
        <v>3394</v>
      </c>
      <c r="NM55">
        <v>4616</v>
      </c>
      <c r="NN55">
        <v>3302</v>
      </c>
      <c r="NO55">
        <v>3579</v>
      </c>
      <c r="NP55">
        <v>3405</v>
      </c>
      <c r="NQ55">
        <v>3090</v>
      </c>
      <c r="NR55">
        <v>2808</v>
      </c>
      <c r="NS55">
        <v>2612</v>
      </c>
      <c r="NT55">
        <v>2379</v>
      </c>
      <c r="NU55">
        <v>2090</v>
      </c>
      <c r="NV55">
        <v>1947</v>
      </c>
      <c r="NW55">
        <v>1853</v>
      </c>
      <c r="NX55">
        <v>1693</v>
      </c>
      <c r="NY55">
        <v>1429</v>
      </c>
      <c r="NZ55">
        <v>1233</v>
      </c>
      <c r="OA55">
        <v>978</v>
      </c>
      <c r="OB55">
        <v>761</v>
      </c>
      <c r="OC55">
        <v>625</v>
      </c>
      <c r="OD55">
        <v>453</v>
      </c>
      <c r="OE55">
        <v>320</v>
      </c>
      <c r="OF55">
        <v>241</v>
      </c>
      <c r="OG55">
        <v>151</v>
      </c>
      <c r="OH55">
        <v>98</v>
      </c>
      <c r="OI55">
        <v>48</v>
      </c>
      <c r="OJ55">
        <v>71</v>
      </c>
      <c r="OL55">
        <v>6</v>
      </c>
      <c r="OM55" t="s">
        <v>16</v>
      </c>
      <c r="ON55">
        <v>4346</v>
      </c>
      <c r="OO55">
        <v>4382</v>
      </c>
      <c r="OP55">
        <v>4401</v>
      </c>
      <c r="OQ55">
        <v>4434</v>
      </c>
      <c r="OR55">
        <v>4455</v>
      </c>
      <c r="OS55">
        <v>4490</v>
      </c>
      <c r="OT55">
        <v>4508</v>
      </c>
      <c r="OU55">
        <v>4529</v>
      </c>
      <c r="OV55">
        <v>4540</v>
      </c>
      <c r="OW55">
        <v>4559</v>
      </c>
      <c r="OX55">
        <v>4570</v>
      </c>
      <c r="OY55">
        <v>4575</v>
      </c>
      <c r="OZ55">
        <v>4693</v>
      </c>
      <c r="PA55">
        <v>4979</v>
      </c>
      <c r="PB55">
        <v>5288</v>
      </c>
      <c r="PC55">
        <v>5554</v>
      </c>
      <c r="PD55">
        <v>5707</v>
      </c>
      <c r="PE55">
        <v>5933</v>
      </c>
      <c r="PF55">
        <v>6307</v>
      </c>
      <c r="PG55">
        <v>6249</v>
      </c>
      <c r="PH55">
        <v>6691</v>
      </c>
      <c r="PI55">
        <v>6914</v>
      </c>
      <c r="PJ55">
        <v>6883</v>
      </c>
      <c r="PK55">
        <v>6925</v>
      </c>
      <c r="PL55">
        <v>6958</v>
      </c>
      <c r="PM55">
        <v>6869</v>
      </c>
      <c r="PN55">
        <v>6901</v>
      </c>
      <c r="PO55">
        <v>6706</v>
      </c>
      <c r="PP55">
        <v>6619</v>
      </c>
      <c r="PQ55">
        <v>6716</v>
      </c>
      <c r="PR55">
        <v>6742</v>
      </c>
      <c r="PS55">
        <v>6906</v>
      </c>
      <c r="PT55">
        <v>6820</v>
      </c>
      <c r="PU55">
        <v>7063</v>
      </c>
      <c r="PV55">
        <v>7108</v>
      </c>
      <c r="PW55">
        <v>7237</v>
      </c>
      <c r="PX55">
        <v>7379</v>
      </c>
      <c r="PY55">
        <v>7335</v>
      </c>
      <c r="PZ55">
        <v>7447</v>
      </c>
      <c r="QA55">
        <v>7305</v>
      </c>
      <c r="QB55">
        <v>7288</v>
      </c>
      <c r="QC55">
        <v>7227</v>
      </c>
      <c r="QD55">
        <v>7172</v>
      </c>
      <c r="QE55">
        <v>6766</v>
      </c>
      <c r="QF55">
        <v>6785</v>
      </c>
      <c r="QG55">
        <v>7024</v>
      </c>
      <c r="QH55">
        <v>7168</v>
      </c>
      <c r="QI55">
        <v>7329</v>
      </c>
      <c r="QJ55">
        <v>7214</v>
      </c>
      <c r="QK55">
        <v>6766</v>
      </c>
      <c r="QL55">
        <v>6689</v>
      </c>
      <c r="QM55">
        <v>6495</v>
      </c>
      <c r="QN55">
        <v>6568</v>
      </c>
      <c r="QO55">
        <v>6557</v>
      </c>
      <c r="QP55">
        <v>6711</v>
      </c>
      <c r="QQ55">
        <v>6337</v>
      </c>
      <c r="QR55">
        <v>6167</v>
      </c>
      <c r="QS55">
        <v>5517</v>
      </c>
      <c r="QT55">
        <v>5711</v>
      </c>
      <c r="QU55">
        <v>5692</v>
      </c>
      <c r="QV55">
        <v>5913</v>
      </c>
      <c r="QW55">
        <v>5925</v>
      </c>
      <c r="QX55">
        <v>6242</v>
      </c>
      <c r="QY55">
        <v>6353</v>
      </c>
      <c r="QZ55">
        <v>6356</v>
      </c>
      <c r="RA55">
        <v>6182</v>
      </c>
      <c r="RB55">
        <v>6318</v>
      </c>
      <c r="RC55">
        <v>6241</v>
      </c>
      <c r="RD55">
        <v>6147</v>
      </c>
      <c r="RE55">
        <v>6174</v>
      </c>
      <c r="RF55">
        <v>6027</v>
      </c>
      <c r="RG55">
        <v>5921</v>
      </c>
      <c r="RH55">
        <v>5583</v>
      </c>
      <c r="RI55">
        <v>5847</v>
      </c>
      <c r="RJ55">
        <v>5907</v>
      </c>
      <c r="RK55">
        <v>5630</v>
      </c>
      <c r="RL55">
        <v>5662</v>
      </c>
      <c r="RM55">
        <v>5505</v>
      </c>
      <c r="RN55">
        <v>5472</v>
      </c>
      <c r="RO55">
        <v>5369</v>
      </c>
      <c r="RP55">
        <v>5288</v>
      </c>
      <c r="RQ55">
        <v>5337</v>
      </c>
      <c r="RR55">
        <v>5217</v>
      </c>
      <c r="RS55">
        <v>5007</v>
      </c>
      <c r="RT55">
        <v>4634</v>
      </c>
      <c r="RU55">
        <v>3817</v>
      </c>
      <c r="RV55">
        <v>2875</v>
      </c>
      <c r="RW55">
        <v>2486</v>
      </c>
      <c r="RX55">
        <v>1861</v>
      </c>
      <c r="RY55">
        <v>2291</v>
      </c>
      <c r="RZ55">
        <v>1462</v>
      </c>
      <c r="SA55">
        <v>1392</v>
      </c>
      <c r="SB55">
        <v>1145</v>
      </c>
      <c r="SC55">
        <v>874</v>
      </c>
      <c r="SD55">
        <v>647</v>
      </c>
      <c r="SE55">
        <v>493</v>
      </c>
      <c r="SF55">
        <v>356</v>
      </c>
      <c r="SG55">
        <v>227</v>
      </c>
      <c r="SH55">
        <v>163</v>
      </c>
      <c r="SI55">
        <v>115</v>
      </c>
      <c r="SJ55">
        <v>170</v>
      </c>
      <c r="SL55">
        <v>6</v>
      </c>
      <c r="SM55" t="s">
        <v>16</v>
      </c>
      <c r="SN55">
        <v>0</v>
      </c>
      <c r="SO55">
        <v>-184602.28303285758</v>
      </c>
      <c r="SP55">
        <v>-355653.44835727784</v>
      </c>
      <c r="SQ55">
        <v>-519237.07242699782</v>
      </c>
      <c r="SR55">
        <v>-677842.51098803326</v>
      </c>
      <c r="SS55">
        <v>-841751.69495424302</v>
      </c>
      <c r="ST55">
        <v>-1015241.6454248743</v>
      </c>
      <c r="SU55">
        <v>-1191364.6066839981</v>
      </c>
      <c r="SV55">
        <v>-1363800.5326676851</v>
      </c>
      <c r="SW55">
        <v>-1544499.5681717135</v>
      </c>
      <c r="SX55">
        <v>-1733399.337896667</v>
      </c>
      <c r="SY55">
        <v>-1931115.6914577619</v>
      </c>
      <c r="SZ55">
        <v>-2129835.8666031621</v>
      </c>
      <c r="TA55">
        <v>0</v>
      </c>
      <c r="TB55">
        <v>-11183400.31084596</v>
      </c>
      <c r="TC55">
        <v>-20305183.933103688</v>
      </c>
      <c r="TD55">
        <v>-28325384.176605329</v>
      </c>
      <c r="TE55">
        <v>-34892707.810238406</v>
      </c>
      <c r="TF55">
        <v>-39128382.263111383</v>
      </c>
      <c r="TG55">
        <v>-41135412.213893488</v>
      </c>
      <c r="TH55">
        <v>-41655445.220300205</v>
      </c>
      <c r="TI55">
        <v>-41674758.406330995</v>
      </c>
      <c r="TJ55">
        <v>-41872253.940363497</v>
      </c>
      <c r="TK55">
        <v>-42163835.822469458</v>
      </c>
      <c r="TL55">
        <v>-42525922.993962295</v>
      </c>
      <c r="TM55">
        <v>-42970556.43082276</v>
      </c>
      <c r="TN55">
        <v>0</v>
      </c>
      <c r="TO55">
        <v>7847342.337362472</v>
      </c>
      <c r="TP55">
        <v>11238739.319744769</v>
      </c>
      <c r="TQ55">
        <v>13275708.164118346</v>
      </c>
      <c r="TR55">
        <v>13557364.582197715</v>
      </c>
      <c r="TS55">
        <v>10173906.462546181</v>
      </c>
      <c r="TT55">
        <v>3576617.2145272577</v>
      </c>
      <c r="TU55">
        <v>-6293720.0838098796</v>
      </c>
      <c r="TV55">
        <v>-17008792.795381762</v>
      </c>
      <c r="TW55">
        <v>-27587025.200613156</v>
      </c>
      <c r="TX55">
        <v>-39866245.101411387</v>
      </c>
      <c r="TY55">
        <v>-50705350.435202837</v>
      </c>
      <c r="TZ55">
        <v>-59869753.095092043</v>
      </c>
      <c r="UA55">
        <v>0</v>
      </c>
      <c r="UB55">
        <v>1002213.7295966595</v>
      </c>
      <c r="UC55">
        <v>1968288.5514450327</v>
      </c>
      <c r="UD55">
        <v>3031420.823513465</v>
      </c>
      <c r="UE55">
        <v>4032942.665714269</v>
      </c>
      <c r="UF55">
        <v>5032177.1560228709</v>
      </c>
      <c r="UG55">
        <v>5937527.89596962</v>
      </c>
      <c r="UH55">
        <v>6723462.7506654281</v>
      </c>
      <c r="UI55">
        <v>7441557.5180729311</v>
      </c>
      <c r="UJ55">
        <v>8030701.0442832448</v>
      </c>
      <c r="UK55">
        <v>8642994.2876738347</v>
      </c>
      <c r="UL55">
        <v>9096091.4305570126</v>
      </c>
      <c r="UM55">
        <v>9380766.4745601304</v>
      </c>
      <c r="UN55">
        <v>0</v>
      </c>
      <c r="UO55">
        <v>2119636.5804568655</v>
      </c>
      <c r="UP55">
        <v>4800116.8958622348</v>
      </c>
      <c r="UQ55">
        <v>7886467.0537478998</v>
      </c>
      <c r="UR55">
        <v>11107288.87860175</v>
      </c>
      <c r="US55">
        <v>14078681.292861208</v>
      </c>
      <c r="UT55">
        <v>17091089.753082011</v>
      </c>
      <c r="UU55">
        <v>19432663.561886065</v>
      </c>
      <c r="UV55">
        <v>22714566.993157826</v>
      </c>
      <c r="UW55">
        <v>24653501.517687567</v>
      </c>
      <c r="UX55">
        <v>27096342.29297217</v>
      </c>
      <c r="UY55">
        <v>29674705.164627604</v>
      </c>
      <c r="UZ55">
        <v>32745335.793964922</v>
      </c>
      <c r="VA55">
        <v>0</v>
      </c>
      <c r="VB55">
        <v>5099129.1725334972</v>
      </c>
      <c r="VC55">
        <v>10677118.13117115</v>
      </c>
      <c r="VD55">
        <v>16589693.129439656</v>
      </c>
      <c r="VE55">
        <v>22393523.658576299</v>
      </c>
      <c r="VF55">
        <v>27678803.606441505</v>
      </c>
      <c r="VG55">
        <v>33427861.91417243</v>
      </c>
      <c r="VH55">
        <v>38979944.696640193</v>
      </c>
      <c r="VI55">
        <v>44526651.560734995</v>
      </c>
      <c r="VJ55">
        <v>49815431.887317851</v>
      </c>
      <c r="VK55">
        <v>54818196.881179318</v>
      </c>
      <c r="VL55">
        <v>59487919.831286021</v>
      </c>
      <c r="VM55">
        <v>63824108.348929517</v>
      </c>
      <c r="VN55">
        <v>0</v>
      </c>
      <c r="VO55">
        <v>7154132.0075180419</v>
      </c>
      <c r="VP55">
        <v>17287010.152125821</v>
      </c>
      <c r="VQ55">
        <v>29473880.416369405</v>
      </c>
      <c r="VR55">
        <v>42459379.386330307</v>
      </c>
      <c r="VS55">
        <v>55702437.41974543</v>
      </c>
      <c r="VT55">
        <v>68523234.656245232</v>
      </c>
      <c r="VU55">
        <v>78089744.957953125</v>
      </c>
      <c r="VV55">
        <v>93622334.651467532</v>
      </c>
      <c r="VW55">
        <v>101269072.58562572</v>
      </c>
      <c r="VX55">
        <v>111990842.29573156</v>
      </c>
      <c r="VY55">
        <v>123685742.36362915</v>
      </c>
      <c r="VZ55">
        <v>139569128.00796571</v>
      </c>
      <c r="WA55">
        <v>0</v>
      </c>
      <c r="WB55">
        <v>2060217.787534378</v>
      </c>
      <c r="WC55">
        <v>4096183.6008922299</v>
      </c>
      <c r="WD55">
        <v>6067791.5260970509</v>
      </c>
      <c r="WE55">
        <v>7971239.66500693</v>
      </c>
      <c r="WF55">
        <v>9728117.6426397134</v>
      </c>
      <c r="WG55">
        <v>11265727.97306536</v>
      </c>
      <c r="WH55">
        <v>12292979.744499821</v>
      </c>
      <c r="WI55">
        <v>13995566.544147652</v>
      </c>
      <c r="WJ55">
        <v>14559441.276505588</v>
      </c>
      <c r="WK55">
        <v>15677119.190859813</v>
      </c>
      <c r="WL55">
        <v>16941892.420998637</v>
      </c>
      <c r="WM55">
        <v>18699454.35802047</v>
      </c>
      <c r="WN55">
        <v>0</v>
      </c>
      <c r="WO55">
        <v>13914669.021123091</v>
      </c>
      <c r="WP55">
        <v>29406619.269780271</v>
      </c>
      <c r="WQ55">
        <v>47480339.864253499</v>
      </c>
      <c r="WR55">
        <v>65951188.515200838</v>
      </c>
      <c r="WS55">
        <v>82423989.62219131</v>
      </c>
      <c r="WT55">
        <v>97671405.547743514</v>
      </c>
      <c r="WU55">
        <v>106378265.80085057</v>
      </c>
      <c r="WV55">
        <v>122253325.53320046</v>
      </c>
      <c r="WW55">
        <v>127324369.6022716</v>
      </c>
      <c r="WX55">
        <v>134462014.68663919</v>
      </c>
      <c r="WY55">
        <v>143723962.0904755</v>
      </c>
      <c r="WZ55">
        <v>159248647.5909228</v>
      </c>
      <c r="XA55">
        <v>6</v>
      </c>
      <c r="XB55" t="s">
        <v>16</v>
      </c>
      <c r="XC55">
        <v>0</v>
      </c>
      <c r="XD55">
        <v>656382.6623865302</v>
      </c>
      <c r="XE55">
        <v>1274465.1891986509</v>
      </c>
      <c r="XF55">
        <v>1855921.6423739251</v>
      </c>
      <c r="XG55">
        <v>2402926.9528453723</v>
      </c>
      <c r="XH55">
        <v>2913247.9984890469</v>
      </c>
      <c r="XI55">
        <v>3387653.5839272374</v>
      </c>
      <c r="XJ55">
        <v>3830591.115141551</v>
      </c>
      <c r="XK55">
        <v>4242944.8164730221</v>
      </c>
      <c r="XL55">
        <v>4622786.7154366095</v>
      </c>
      <c r="XM55">
        <v>4973908.9087239662</v>
      </c>
      <c r="XN55">
        <v>5300040.3933276795</v>
      </c>
      <c r="XO55">
        <v>5602632.7919422993</v>
      </c>
      <c r="XP55">
        <v>0</v>
      </c>
      <c r="XQ55">
        <v>28044.471801184889</v>
      </c>
      <c r="XR55">
        <v>28044.471801184889</v>
      </c>
      <c r="XS55">
        <v>28044.471801184889</v>
      </c>
      <c r="XT55">
        <v>28044.471801184889</v>
      </c>
      <c r="XU55">
        <v>28044.471801184889</v>
      </c>
      <c r="XV55">
        <v>503164.49341057299</v>
      </c>
      <c r="XW55">
        <v>1269604.874019701</v>
      </c>
      <c r="XX55">
        <v>1991216.3145321372</v>
      </c>
      <c r="XY55">
        <v>2488623.0143501824</v>
      </c>
      <c r="XZ55">
        <v>2790668.3764885436</v>
      </c>
      <c r="YA55">
        <v>2938346.1408091742</v>
      </c>
      <c r="YB55">
        <v>2981308.9330372824</v>
      </c>
      <c r="YC55">
        <v>0</v>
      </c>
      <c r="YD55">
        <v>9476647.4838557467</v>
      </c>
      <c r="YE55">
        <v>14694748.254163459</v>
      </c>
      <c r="YF55">
        <v>19417539.510905646</v>
      </c>
      <c r="YG55">
        <v>22992453.866507649</v>
      </c>
      <c r="YH55">
        <v>24992139.647046406</v>
      </c>
      <c r="YI55">
        <v>25227091.558952905</v>
      </c>
      <c r="YJ55">
        <v>25227091.558952905</v>
      </c>
      <c r="YK55">
        <v>25227091.558952905</v>
      </c>
      <c r="YL55">
        <v>25227091.558952905</v>
      </c>
      <c r="YM55">
        <v>25227091.558952905</v>
      </c>
      <c r="YN55">
        <v>25227091.558952905</v>
      </c>
      <c r="YO55">
        <v>25227091.558952905</v>
      </c>
      <c r="YP55">
        <v>0</v>
      </c>
      <c r="YQ55">
        <v>1326456.897161531</v>
      </c>
      <c r="YR55">
        <v>2633829.1227121791</v>
      </c>
      <c r="YS55">
        <v>3962862.387864212</v>
      </c>
      <c r="YT55">
        <v>5256427.771557794</v>
      </c>
      <c r="YU55">
        <v>6562829.1639572047</v>
      </c>
      <c r="YV55">
        <v>7786547.5392681351</v>
      </c>
      <c r="YW55">
        <v>8889958.7685306314</v>
      </c>
      <c r="YX55">
        <v>9923115.2123032454</v>
      </c>
      <c r="YY55">
        <v>10840545.384889834</v>
      </c>
      <c r="YZ55">
        <v>11772049.091492308</v>
      </c>
      <c r="ZA55">
        <v>12561154.888977468</v>
      </c>
      <c r="ZB55">
        <v>13247878.087961882</v>
      </c>
      <c r="ZC55">
        <v>0</v>
      </c>
      <c r="ZD55">
        <v>2816600.9245184814</v>
      </c>
      <c r="ZE55">
        <v>5928737.5392328538</v>
      </c>
      <c r="ZF55">
        <v>9364607.6041459534</v>
      </c>
      <c r="ZG55">
        <v>12839957.100961443</v>
      </c>
      <c r="ZH55">
        <v>16130273.499138094</v>
      </c>
      <c r="ZI55">
        <v>19462976.648428474</v>
      </c>
      <c r="ZJ55">
        <v>22159304.040477633</v>
      </c>
      <c r="ZK55">
        <v>25676541.770192049</v>
      </c>
      <c r="ZL55">
        <v>27953505.084319063</v>
      </c>
      <c r="ZM55">
        <v>30634264.861297458</v>
      </c>
      <c r="ZN55">
        <v>33398863.202111773</v>
      </c>
      <c r="ZO55">
        <v>36628770.677071258</v>
      </c>
      <c r="ZP55">
        <v>0</v>
      </c>
      <c r="ZQ55">
        <v>6439610.0350072719</v>
      </c>
      <c r="ZR55">
        <v>13169200.926010866</v>
      </c>
      <c r="ZS55">
        <v>20040576.860139791</v>
      </c>
      <c r="ZT55">
        <v>26734763.190455392</v>
      </c>
      <c r="ZU55">
        <v>32867094.179564238</v>
      </c>
      <c r="ZV55">
        <v>39373272.652780227</v>
      </c>
      <c r="ZW55">
        <v>45655304.72723119</v>
      </c>
      <c r="ZX55">
        <v>51924956.046400666</v>
      </c>
      <c r="ZY55">
        <v>57825833.502685666</v>
      </c>
      <c r="ZZ55">
        <v>63488344.32516095</v>
      </c>
      <c r="AAA55">
        <v>68814900.213788107</v>
      </c>
      <c r="AAB55">
        <v>73876117.163219973</v>
      </c>
      <c r="AAC55">
        <v>0</v>
      </c>
      <c r="AAD55">
        <v>7224099.6694577038</v>
      </c>
      <c r="AAE55">
        <v>17393001.050136253</v>
      </c>
      <c r="AAF55">
        <v>29579871.314379837</v>
      </c>
      <c r="AAG55">
        <v>42572184.481769107</v>
      </c>
      <c r="AAH55">
        <v>55823963.608723193</v>
      </c>
      <c r="AAI55">
        <v>68699743.148283795</v>
      </c>
      <c r="AAJ55">
        <v>78350237.730929911</v>
      </c>
      <c r="AAK55">
        <v>93882827.424444303</v>
      </c>
      <c r="AAL55">
        <v>101621096.95903258</v>
      </c>
      <c r="AAM55">
        <v>112342866.66913845</v>
      </c>
      <c r="AAN55">
        <v>124037766.73703603</v>
      </c>
      <c r="AAO55">
        <v>139921152.3813726</v>
      </c>
      <c r="AAP55">
        <v>0</v>
      </c>
      <c r="AAQ55">
        <v>3241460.5687935702</v>
      </c>
      <c r="AAR55">
        <v>6284461.1546504265</v>
      </c>
      <c r="AAS55">
        <v>9205914.0663526561</v>
      </c>
      <c r="AAT55">
        <v>11930915.768011644</v>
      </c>
      <c r="AAU55">
        <v>14492465.849923095</v>
      </c>
      <c r="AAV55">
        <v>16834960.501577873</v>
      </c>
      <c r="AAW55">
        <v>18776678.79276669</v>
      </c>
      <c r="AAX55">
        <v>21183691.61652308</v>
      </c>
      <c r="AAY55">
        <v>22630733.940717176</v>
      </c>
      <c r="AAZ55">
        <v>24456067.26076952</v>
      </c>
      <c r="ABA55">
        <v>26364312.643105682</v>
      </c>
      <c r="ABB55">
        <v>28604696.036233559</v>
      </c>
      <c r="ABC55">
        <v>0</v>
      </c>
      <c r="ABD55">
        <v>31209302.712982021</v>
      </c>
      <c r="ABE55">
        <v>61406487.707905881</v>
      </c>
      <c r="ABF55">
        <v>93455337.857963189</v>
      </c>
      <c r="ABG55">
        <v>124757673.60390958</v>
      </c>
      <c r="ABH55">
        <v>153810058.41864246</v>
      </c>
      <c r="ABI55">
        <v>181275410.1266292</v>
      </c>
      <c r="ABJ55">
        <v>204158771.6080502</v>
      </c>
      <c r="ABK55">
        <v>234052384.75982139</v>
      </c>
      <c r="ABL55">
        <v>253210216.16038403</v>
      </c>
      <c r="ABM55">
        <v>275685261.05202407</v>
      </c>
      <c r="ABN55">
        <v>298642475.77810884</v>
      </c>
      <c r="ABO55">
        <v>326089647.62979168</v>
      </c>
      <c r="ABQ55">
        <v>6</v>
      </c>
      <c r="ABR55" t="s">
        <v>16</v>
      </c>
      <c r="ABS55">
        <v>0</v>
      </c>
      <c r="ABT55">
        <v>1252840.4232382146</v>
      </c>
      <c r="ABU55">
        <v>2451585.9858895629</v>
      </c>
      <c r="ABV55">
        <v>3582817.5739608575</v>
      </c>
      <c r="ABW55">
        <v>4642015.9311389606</v>
      </c>
      <c r="ABX55">
        <v>5601960.5711969836</v>
      </c>
      <c r="ABY55">
        <v>6554809.8849779917</v>
      </c>
      <c r="ABZ55">
        <v>7424059.9236015007</v>
      </c>
      <c r="ACA55">
        <v>8257223.2493106155</v>
      </c>
      <c r="ACB55">
        <v>9032980.3767039087</v>
      </c>
      <c r="ACC55">
        <v>9724789.7727311198</v>
      </c>
      <c r="ACD55">
        <v>10428636.140032571</v>
      </c>
      <c r="ACE55">
        <v>11120301.281561613</v>
      </c>
      <c r="ACG55">
        <v>6</v>
      </c>
      <c r="ACH55" t="s">
        <v>16</v>
      </c>
      <c r="ACI55">
        <v>209799</v>
      </c>
      <c r="ACJ55">
        <v>3666388</v>
      </c>
      <c r="ACK55">
        <v>5.7222257982515762E-2</v>
      </c>
      <c r="ACM55">
        <v>6</v>
      </c>
      <c r="ACN55" t="s">
        <v>300</v>
      </c>
      <c r="ACO55">
        <v>5754</v>
      </c>
      <c r="ACP55">
        <v>3068</v>
      </c>
      <c r="ACQ55">
        <v>2125</v>
      </c>
      <c r="ACR55">
        <v>9683</v>
      </c>
      <c r="ACS55">
        <v>22843</v>
      </c>
      <c r="ACT55">
        <v>15492</v>
      </c>
      <c r="ACU55">
        <v>9326</v>
      </c>
      <c r="ACV55">
        <v>5785</v>
      </c>
      <c r="ACW55">
        <v>3791</v>
      </c>
      <c r="ACX55">
        <v>3329</v>
      </c>
      <c r="ACY55">
        <v>3045</v>
      </c>
      <c r="ACZ55">
        <v>2386</v>
      </c>
      <c r="ADA55">
        <v>2307</v>
      </c>
      <c r="ADB55">
        <v>1807</v>
      </c>
      <c r="ADC55">
        <v>974</v>
      </c>
      <c r="ADD55">
        <v>979</v>
      </c>
      <c r="ADF55">
        <v>6</v>
      </c>
      <c r="ADG55" t="s">
        <v>300</v>
      </c>
      <c r="ADH55">
        <v>5600</v>
      </c>
      <c r="ADI55">
        <v>2946</v>
      </c>
      <c r="ADJ55">
        <v>1958</v>
      </c>
      <c r="ADK55">
        <v>7775</v>
      </c>
      <c r="ADL55">
        <v>20061</v>
      </c>
      <c r="ADM55">
        <v>15327</v>
      </c>
      <c r="ADN55">
        <v>9246</v>
      </c>
      <c r="ADO55">
        <v>5592</v>
      </c>
      <c r="ADP55">
        <v>3693</v>
      </c>
      <c r="ADQ55">
        <v>3200</v>
      </c>
      <c r="ADR55">
        <v>3034</v>
      </c>
      <c r="ADS55">
        <v>2226</v>
      </c>
      <c r="ADT55">
        <v>2008</v>
      </c>
      <c r="ADU55">
        <v>1613</v>
      </c>
      <c r="ADV55">
        <v>888</v>
      </c>
      <c r="ADW55">
        <v>921</v>
      </c>
      <c r="ADY55">
        <v>6</v>
      </c>
      <c r="ADZ55" t="s">
        <v>300</v>
      </c>
      <c r="AEA55">
        <v>154</v>
      </c>
      <c r="AEB55">
        <v>122</v>
      </c>
      <c r="AEC55">
        <v>167</v>
      </c>
      <c r="AED55">
        <v>1908</v>
      </c>
      <c r="AEE55">
        <v>2782</v>
      </c>
      <c r="AEF55">
        <v>165</v>
      </c>
      <c r="AEG55">
        <v>80</v>
      </c>
      <c r="AEH55">
        <v>193</v>
      </c>
      <c r="AEI55">
        <v>98</v>
      </c>
      <c r="AEJ55">
        <v>129</v>
      </c>
      <c r="AEK55">
        <v>11</v>
      </c>
      <c r="AEL55">
        <v>160</v>
      </c>
      <c r="AEM55">
        <v>299</v>
      </c>
      <c r="AEN55">
        <v>194</v>
      </c>
      <c r="AEO55">
        <v>86</v>
      </c>
      <c r="AEP55">
        <v>58</v>
      </c>
      <c r="AER55">
        <v>0</v>
      </c>
      <c r="AES55">
        <v>0</v>
      </c>
      <c r="AET55">
        <v>0</v>
      </c>
      <c r="AEU55">
        <v>0</v>
      </c>
      <c r="AEV55">
        <v>0</v>
      </c>
      <c r="AEW55">
        <v>0</v>
      </c>
      <c r="AEX55">
        <v>0</v>
      </c>
      <c r="AEY55">
        <v>0</v>
      </c>
      <c r="AEZ55">
        <v>0</v>
      </c>
      <c r="AFA55">
        <v>0</v>
      </c>
      <c r="AFB55">
        <v>0</v>
      </c>
      <c r="AFC55">
        <v>0</v>
      </c>
      <c r="AFD55">
        <v>0</v>
      </c>
      <c r="AFE55">
        <v>0</v>
      </c>
      <c r="AFF55">
        <v>0</v>
      </c>
      <c r="AFG55">
        <v>0</v>
      </c>
      <c r="AFH55">
        <v>0</v>
      </c>
      <c r="AFI55">
        <v>0</v>
      </c>
      <c r="AFK55">
        <v>0</v>
      </c>
      <c r="AFL55">
        <v>0</v>
      </c>
      <c r="AFM55">
        <v>0</v>
      </c>
      <c r="AFN55">
        <v>0</v>
      </c>
      <c r="AFO55">
        <v>0</v>
      </c>
      <c r="AFP55">
        <v>0</v>
      </c>
      <c r="AFQ55">
        <v>0</v>
      </c>
      <c r="AFR55">
        <v>0</v>
      </c>
      <c r="AFS55">
        <v>0</v>
      </c>
      <c r="AFT55">
        <v>0</v>
      </c>
      <c r="AFU55">
        <v>0</v>
      </c>
      <c r="AFV55">
        <v>0</v>
      </c>
      <c r="AFW55">
        <v>0</v>
      </c>
      <c r="AFX55">
        <v>0</v>
      </c>
      <c r="AFY55">
        <v>0</v>
      </c>
      <c r="AFZ55">
        <v>0</v>
      </c>
      <c r="AGA55">
        <v>0</v>
      </c>
      <c r="AGB55">
        <v>0</v>
      </c>
      <c r="AGD55">
        <v>0</v>
      </c>
      <c r="AGE55">
        <v>0</v>
      </c>
      <c r="AGF55">
        <v>0</v>
      </c>
      <c r="AGG55">
        <v>0</v>
      </c>
      <c r="AGH55">
        <v>0</v>
      </c>
      <c r="AGI55">
        <v>0</v>
      </c>
      <c r="AGJ55">
        <v>0</v>
      </c>
      <c r="AGK55">
        <v>0</v>
      </c>
      <c r="AGL55">
        <v>0</v>
      </c>
      <c r="AGM55">
        <v>0</v>
      </c>
      <c r="AGN55">
        <v>0</v>
      </c>
      <c r="AGO55">
        <v>0</v>
      </c>
      <c r="AGP55">
        <v>0</v>
      </c>
      <c r="AGQ55">
        <v>0</v>
      </c>
      <c r="AGR55">
        <v>0</v>
      </c>
      <c r="AGS55">
        <v>0</v>
      </c>
      <c r="AGT55">
        <v>0</v>
      </c>
      <c r="AGU55">
        <v>0</v>
      </c>
    </row>
    <row r="57" spans="1:879" x14ac:dyDescent="0.25">
      <c r="ABQ57" t="s">
        <v>255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7</vt:i4>
      </vt:variant>
    </vt:vector>
  </HeadingPairs>
  <TitlesOfParts>
    <vt:vector size="7" baseType="lpstr">
      <vt:lpstr>Väestö</vt:lpstr>
      <vt:lpstr>Tsunami</vt:lpstr>
      <vt:lpstr>Palvelutarve</vt:lpstr>
      <vt:lpstr>Kuntien palvelutarpeen kehitys</vt:lpstr>
      <vt:lpstr>Käyttöomaisuus</vt:lpstr>
      <vt:lpstr>Muuttoliike</vt:lpstr>
      <vt:lpstr>Pohjatiedot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Perlacon</dc:creator>
  <cp:lastModifiedBy>Anniina Heinikangas</cp:lastModifiedBy>
  <dcterms:created xsi:type="dcterms:W3CDTF">2020-01-03T15:22:24Z</dcterms:created>
  <dcterms:modified xsi:type="dcterms:W3CDTF">2020-01-15T21:41:47Z</dcterms:modified>
</cp:coreProperties>
</file>